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defaultThemeVersion="124226"/>
  <mc:AlternateContent xmlns:mc="http://schemas.openxmlformats.org/markup-compatibility/2006">
    <mc:Choice Requires="x15">
      <x15ac:absPath xmlns:x15ac="http://schemas.microsoft.com/office/spreadsheetml/2010/11/ac" url="C:\Users\mj.shokri\Desktop\حذف\"/>
    </mc:Choice>
  </mc:AlternateContent>
  <xr:revisionPtr revIDLastSave="0" documentId="8_{63F2FEE5-BC99-45C3-9929-F84E458B3AE4}" xr6:coauthVersionLast="47" xr6:coauthVersionMax="47" xr10:uidLastSave="{00000000-0000-0000-0000-000000000000}"/>
  <bookViews>
    <workbookView xWindow="-120" yWindow="-120" windowWidth="20730" windowHeight="11040" tabRatio="816" firstSheet="1" activeTab="2" xr2:uid="{00000000-000D-0000-FFFF-FFFF00000000}"/>
  </bookViews>
  <sheets>
    <sheet name="2-1" sheetId="32" state="hidden" r:id="rId1"/>
    <sheet name="فهرست" sheetId="29" r:id="rId2"/>
    <sheet name="1" sheetId="25" r:id="rId3"/>
    <sheet name="2" sheetId="28" r:id="rId4"/>
    <sheet name="3" sheetId="1" r:id="rId5"/>
    <sheet name="4" sheetId="31" r:id="rId6"/>
    <sheet name="5" sheetId="4" r:id="rId7"/>
    <sheet name="6" sheetId="6" r:id="rId8"/>
    <sheet name="7" sheetId="7" r:id="rId9"/>
    <sheet name="8" sheetId="11" r:id="rId10"/>
    <sheet name="9" sheetId="24" r:id="rId11"/>
  </sheets>
  <definedNames>
    <definedName name="_xlnm.Print_Area" localSheetId="2">'1'!$C$2:$M$47</definedName>
    <definedName name="_xlnm.Print_Area" localSheetId="3">'2'!$C$2:$J$32</definedName>
    <definedName name="_xlnm.Print_Area" localSheetId="0">'2-1'!$B$1:$U$24</definedName>
    <definedName name="_xlnm.Print_Area" localSheetId="4">'3'!$B$1:$J$28</definedName>
    <definedName name="_xlnm.Print_Area" localSheetId="5">'4'!$C$1:$K$35</definedName>
    <definedName name="_xlnm.Print_Area" localSheetId="6">'5'!$C$1:$J$36</definedName>
    <definedName name="_xlnm.Print_Area" localSheetId="7">'6'!$B$1:$H$34</definedName>
    <definedName name="_xlnm.Print_Area" localSheetId="8">'7'!$B$1:$H$34</definedName>
    <definedName name="_xlnm.Print_Area" localSheetId="9">'8'!$B$1:$I$31</definedName>
    <definedName name="_xlnm.Print_Area" localSheetId="10">'9'!$B$1:$G$31</definedName>
    <definedName name="_xlnm.Print_Area" localSheetId="1">فهرست!$A$1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24" l="1"/>
  <c r="B32" i="6" l="1"/>
  <c r="C32" i="6"/>
  <c r="H30" i="6"/>
  <c r="G30" i="6"/>
  <c r="G31" i="6"/>
  <c r="G29" i="6" l="1"/>
  <c r="H29" i="6"/>
  <c r="G10" i="7" l="1"/>
  <c r="D6" i="7"/>
  <c r="G5" i="7"/>
  <c r="G4" i="7"/>
  <c r="G3" i="7"/>
  <c r="G6" i="7" l="1"/>
  <c r="H24" i="1"/>
  <c r="H25" i="1"/>
  <c r="H26" i="1"/>
  <c r="H27" i="1"/>
  <c r="H23" i="1"/>
  <c r="E13" i="11" l="1"/>
  <c r="B24" i="24" l="1"/>
  <c r="C25" i="24" l="1"/>
  <c r="H28" i="1" l="1"/>
  <c r="D21" i="11" l="1"/>
  <c r="D19" i="11"/>
  <c r="N23" i="32" l="1"/>
  <c r="N21" i="32"/>
  <c r="N20" i="32"/>
  <c r="N19" i="32"/>
  <c r="N18" i="32"/>
  <c r="N17" i="32"/>
  <c r="N16" i="32"/>
  <c r="N15" i="32"/>
  <c r="N14" i="32"/>
  <c r="N13" i="32"/>
  <c r="N12" i="32"/>
  <c r="P7" i="32"/>
  <c r="B7" i="32"/>
  <c r="P6" i="32"/>
  <c r="B6" i="32"/>
  <c r="P5" i="32"/>
  <c r="B5" i="32"/>
  <c r="P4" i="32"/>
  <c r="B4" i="32"/>
  <c r="P3" i="32"/>
  <c r="B3" i="32"/>
  <c r="D15" i="7" l="1"/>
  <c r="H15" i="7" s="1"/>
  <c r="J27" i="1"/>
  <c r="J26" i="1"/>
  <c r="J25" i="1"/>
  <c r="J24" i="1"/>
  <c r="J23" i="1"/>
  <c r="H17" i="1"/>
  <c r="H18" i="1"/>
  <c r="J18" i="1" l="1"/>
  <c r="J17" i="1"/>
  <c r="J28" i="1"/>
  <c r="I28" i="1" s="1"/>
  <c r="L15" i="7"/>
  <c r="K15" i="7"/>
  <c r="H19" i="1"/>
  <c r="J19" i="1" l="1"/>
  <c r="F21" i="11"/>
  <c r="D20" i="11"/>
  <c r="D14" i="7"/>
  <c r="K14" i="7" s="1"/>
  <c r="F20" i="11" l="1"/>
  <c r="I19" i="1"/>
  <c r="E21" i="11"/>
  <c r="I21" i="11"/>
  <c r="G26" i="6"/>
  <c r="H26" i="6"/>
  <c r="I20" i="11" l="1"/>
  <c r="E20" i="11"/>
  <c r="H21" i="11"/>
  <c r="H20" i="11" l="1"/>
  <c r="H31" i="6"/>
  <c r="J13" i="1" l="1"/>
  <c r="F19" i="11" l="1"/>
  <c r="K34" i="31"/>
  <c r="K33" i="31"/>
  <c r="K32" i="31"/>
  <c r="K27" i="31"/>
  <c r="K26" i="31"/>
  <c r="K25" i="31"/>
  <c r="K24" i="31"/>
  <c r="K23" i="31"/>
  <c r="K22" i="31"/>
  <c r="K21" i="31"/>
  <c r="K20" i="31"/>
  <c r="K19" i="31"/>
  <c r="K18" i="31"/>
  <c r="K17" i="31"/>
  <c r="K16" i="31"/>
  <c r="K15" i="31"/>
  <c r="K14" i="31"/>
  <c r="K13" i="31"/>
  <c r="K12" i="31"/>
  <c r="K11" i="31"/>
  <c r="K10" i="31"/>
  <c r="K9" i="31"/>
  <c r="K8" i="31"/>
  <c r="K7" i="31"/>
  <c r="K6" i="31"/>
  <c r="K5" i="31"/>
  <c r="K4" i="31"/>
  <c r="K3" i="31"/>
  <c r="E19" i="11" l="1"/>
  <c r="I19" i="11"/>
  <c r="K28" i="31"/>
  <c r="H19" i="11"/>
  <c r="K35" i="31"/>
  <c r="G27" i="6" l="1"/>
  <c r="H27" i="6"/>
  <c r="H25" i="6" l="1"/>
  <c r="H12" i="6"/>
  <c r="H13" i="6"/>
  <c r="H14" i="6"/>
  <c r="H15" i="6"/>
  <c r="H16" i="6"/>
  <c r="H17" i="6"/>
  <c r="H18" i="6"/>
  <c r="H19" i="6"/>
  <c r="H20" i="6"/>
  <c r="H11" i="6"/>
  <c r="I12" i="11"/>
  <c r="H25" i="7"/>
  <c r="G25" i="6"/>
  <c r="G32" i="6" l="1"/>
  <c r="H32" i="6"/>
  <c r="S15" i="32"/>
  <c r="G33" i="6" l="1"/>
  <c r="O15" i="32"/>
  <c r="K15" i="32"/>
  <c r="H23" i="7" l="1"/>
  <c r="I11" i="11"/>
  <c r="E12" i="11"/>
  <c r="E11" i="11"/>
  <c r="E10" i="11"/>
  <c r="S13" i="32" l="1"/>
  <c r="K13" i="32" s="1"/>
  <c r="J33" i="4"/>
  <c r="J34" i="4"/>
  <c r="J35" i="4"/>
  <c r="I6" i="1"/>
  <c r="O13" i="32" l="1"/>
  <c r="I5" i="1"/>
  <c r="I7" i="1"/>
  <c r="I4" i="1"/>
  <c r="I3" i="1"/>
  <c r="I8" i="1" l="1"/>
  <c r="F3" i="24" l="1"/>
  <c r="J4" i="32"/>
  <c r="J7" i="32"/>
  <c r="J5" i="32"/>
  <c r="J6" i="32"/>
  <c r="J3" i="32"/>
  <c r="H32" i="7"/>
  <c r="J22" i="4"/>
  <c r="J21" i="4"/>
  <c r="J20" i="4"/>
  <c r="H29" i="7" l="1"/>
  <c r="S22" i="32"/>
  <c r="K22" i="32" s="1"/>
  <c r="E15" i="24"/>
  <c r="G15" i="24"/>
  <c r="D15" i="24"/>
  <c r="C15" i="24"/>
  <c r="F15" i="24"/>
  <c r="J23" i="4"/>
  <c r="J19" i="4"/>
  <c r="J18" i="4"/>
  <c r="J17" i="4"/>
  <c r="J16" i="4"/>
  <c r="J15" i="4"/>
  <c r="J28" i="4"/>
  <c r="J27" i="4"/>
  <c r="J26" i="4"/>
  <c r="J25" i="4"/>
  <c r="J24" i="4"/>
  <c r="J14" i="4"/>
  <c r="J13" i="4"/>
  <c r="J12" i="4"/>
  <c r="J11" i="4"/>
  <c r="J10" i="4"/>
  <c r="J9" i="4"/>
  <c r="J8" i="4"/>
  <c r="J7" i="4"/>
  <c r="J6" i="4"/>
  <c r="J5" i="4"/>
  <c r="J4" i="4"/>
  <c r="S19" i="32" l="1"/>
  <c r="K19" i="32" s="1"/>
  <c r="O22" i="32"/>
  <c r="J29" i="4"/>
  <c r="O19" i="32" l="1"/>
  <c r="F22" i="11"/>
  <c r="D22" i="11"/>
  <c r="D16" i="7"/>
  <c r="H16" i="7" s="1"/>
  <c r="J36" i="4"/>
  <c r="H21" i="6"/>
  <c r="I10" i="11" l="1"/>
  <c r="H22" i="7"/>
  <c r="H5" i="6"/>
  <c r="I22" i="11"/>
  <c r="K16" i="7"/>
  <c r="L16" i="7"/>
  <c r="E22" i="11"/>
  <c r="F23" i="11"/>
  <c r="D23" i="11"/>
  <c r="D17" i="7"/>
  <c r="H17" i="7" s="1"/>
  <c r="H24" i="7"/>
  <c r="S12" i="32" l="1"/>
  <c r="O12" i="32" s="1"/>
  <c r="H6" i="6"/>
  <c r="H22" i="11"/>
  <c r="L17" i="7"/>
  <c r="L18" i="7" s="1"/>
  <c r="K17" i="7"/>
  <c r="K18" i="7" s="1"/>
  <c r="E23" i="11"/>
  <c r="I23" i="11"/>
  <c r="S14" i="32"/>
  <c r="H23" i="11" l="1"/>
  <c r="K12" i="32"/>
  <c r="E25" i="11"/>
  <c r="H7" i="6"/>
  <c r="O14" i="32"/>
  <c r="K14" i="32"/>
  <c r="H14" i="7"/>
  <c r="E29" i="11" l="1"/>
  <c r="D24" i="11"/>
  <c r="H31" i="7"/>
  <c r="H18" i="7" l="1"/>
  <c r="H27" i="7"/>
  <c r="H26" i="7"/>
  <c r="I13" i="11" l="1"/>
  <c r="H28" i="7"/>
  <c r="S21" i="32"/>
  <c r="S16" i="32"/>
  <c r="S17" i="32"/>
  <c r="I14" i="11" l="1"/>
  <c r="S18" i="32"/>
  <c r="O21" i="32"/>
  <c r="K21" i="32"/>
  <c r="K17" i="32"/>
  <c r="O17" i="32"/>
  <c r="O16" i="32"/>
  <c r="K16" i="32"/>
  <c r="D27" i="11" l="1"/>
  <c r="O18" i="32"/>
  <c r="K18" i="32"/>
  <c r="F27" i="11" l="1"/>
  <c r="H27" i="11"/>
  <c r="F24" i="11"/>
  <c r="D25" i="11"/>
  <c r="F25" i="11" l="1"/>
  <c r="I27" i="11"/>
  <c r="D29" i="11"/>
  <c r="G24" i="11"/>
  <c r="S23" i="32" l="1"/>
  <c r="L5" i="32"/>
  <c r="S5" i="32" s="1"/>
  <c r="L6" i="32"/>
  <c r="S6" i="32" s="1"/>
  <c r="L7" i="32"/>
  <c r="S7" i="32" s="1"/>
  <c r="L3" i="32"/>
  <c r="S3" i="32" s="1"/>
  <c r="I24" i="11"/>
  <c r="F29" i="11"/>
  <c r="G25" i="11"/>
  <c r="H24" i="11"/>
  <c r="H25" i="11" l="1"/>
  <c r="G29" i="11"/>
  <c r="G31" i="11" s="1"/>
  <c r="I25" i="11"/>
  <c r="L4" i="32"/>
  <c r="S4" i="32" s="1"/>
  <c r="K23" i="32"/>
  <c r="O23" i="32"/>
  <c r="H29" i="11" l="1"/>
  <c r="I29" i="11"/>
  <c r="L20" i="7" l="1"/>
  <c r="L23" i="7" s="1"/>
  <c r="L24" i="7" s="1"/>
  <c r="H30" i="7" s="1"/>
  <c r="H34" i="7" l="1"/>
  <c r="S20" i="32"/>
  <c r="F4" i="24" l="1"/>
  <c r="K20" i="32"/>
  <c r="K24" i="32" s="1"/>
  <c r="C21" i="24" s="1"/>
  <c r="S24" i="32"/>
  <c r="O20" i="32"/>
  <c r="O24" i="32" s="1"/>
  <c r="C22" i="24" s="1"/>
  <c r="C16" i="24" l="1"/>
  <c r="F5" i="24"/>
  <c r="R24" i="32"/>
  <c r="N24" i="32" s="1"/>
  <c r="D22" i="24"/>
  <c r="D21" i="24"/>
  <c r="E21" i="24" s="1"/>
  <c r="F21" i="24" s="1"/>
  <c r="G21" i="24" s="1"/>
  <c r="F6" i="24" l="1"/>
  <c r="D16" i="24"/>
  <c r="C17" i="24"/>
  <c r="E22" i="24"/>
  <c r="E16" i="24" s="1"/>
  <c r="F8" i="24" l="1"/>
  <c r="F22" i="24"/>
  <c r="G22" i="24" s="1"/>
  <c r="D17" i="24"/>
  <c r="C18" i="24"/>
  <c r="E17" i="24"/>
  <c r="F16" i="24" l="1"/>
  <c r="D18" i="24"/>
  <c r="G16" i="24"/>
  <c r="E18" i="24"/>
  <c r="F17" i="24" l="1"/>
  <c r="G17" i="24"/>
  <c r="F18" i="24" l="1"/>
  <c r="G18"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MehrReza</author>
  </authors>
  <commentList>
    <comment ref="G2" authorId="0" shapeId="0" xr:uid="{00000000-0006-0000-0400-000001000000}">
      <text>
        <r>
          <rPr>
            <b/>
            <sz val="10"/>
            <color indexed="81"/>
            <rFont val="B Zar"/>
            <charset val="178"/>
          </rPr>
          <t>شامل:
کیلوگرم، تن، لیتر و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MehrReza</author>
  </authors>
  <commentList>
    <comment ref="F10" authorId="0" shapeId="0" xr:uid="{00000000-0006-0000-0700-000001000000}">
      <text>
        <r>
          <rPr>
            <b/>
            <sz val="10"/>
            <color indexed="81"/>
            <rFont val="B Zar"/>
            <charset val="178"/>
          </rPr>
          <t>شامل:
کیلوگرم، تن، لیتر و ...</t>
        </r>
      </text>
    </comment>
  </commentList>
</comments>
</file>

<file path=xl/sharedStrings.xml><?xml version="1.0" encoding="utf-8"?>
<sst xmlns="http://schemas.openxmlformats.org/spreadsheetml/2006/main" count="629" uniqueCount="251">
  <si>
    <t>ردیف</t>
  </si>
  <si>
    <t>واحد</t>
  </si>
  <si>
    <t>قیمت واحد</t>
  </si>
  <si>
    <t>جمع کل</t>
  </si>
  <si>
    <t>قیمت واحد (ريال)</t>
  </si>
  <si>
    <t>قیمت کل (ريال)</t>
  </si>
  <si>
    <t>شرح</t>
  </si>
  <si>
    <t>نوع ساختمان</t>
  </si>
  <si>
    <t>مشخصات فنی</t>
  </si>
  <si>
    <t>تعداد</t>
  </si>
  <si>
    <t>جمع</t>
  </si>
  <si>
    <t>-</t>
  </si>
  <si>
    <t>مبلغ (ريال)</t>
  </si>
  <si>
    <t>مبلغ کل (ريال)</t>
  </si>
  <si>
    <t>نام مواد اولیه</t>
  </si>
  <si>
    <t>محل تامین</t>
  </si>
  <si>
    <t>مصرف سالانه</t>
  </si>
  <si>
    <t>آب</t>
  </si>
  <si>
    <t>درصد</t>
  </si>
  <si>
    <t>جمع مبلغ</t>
  </si>
  <si>
    <t>عنوان</t>
  </si>
  <si>
    <t>مواد اولیه و بسته بندی</t>
  </si>
  <si>
    <t>حقوق و دستمزد</t>
  </si>
  <si>
    <t>تنخواه گردان</t>
  </si>
  <si>
    <t>امضا</t>
  </si>
  <si>
    <t>رهن مکان</t>
  </si>
  <si>
    <t>نام پدر</t>
  </si>
  <si>
    <t>کد ملي</t>
  </si>
  <si>
    <t>نام شرکت</t>
  </si>
  <si>
    <t>نوع شرکت</t>
  </si>
  <si>
    <t>شماره ثبت</t>
  </si>
  <si>
    <t>محل ثبت</t>
  </si>
  <si>
    <t>تاريخ ثبت</t>
  </si>
  <si>
    <t>شرح مجوز(پروانه/امتياز)</t>
  </si>
  <si>
    <t>سازمان مجوز دهنده</t>
  </si>
  <si>
    <t xml:space="preserve">عنوان فعاليت: </t>
  </si>
  <si>
    <t>تلفن همراه</t>
  </si>
  <si>
    <t>نام</t>
  </si>
  <si>
    <t>نوع مکان</t>
  </si>
  <si>
    <t>** توضیح:  مبلغ اجاره در این جدول قرار نمی گیرد.</t>
  </si>
  <si>
    <t>مبلغ سهم صندوق
(ريال)</t>
  </si>
  <si>
    <t>درصد
سهم متقاضی</t>
  </si>
  <si>
    <t>مبلغ ماهیانه اجاره نامه (ریال)</t>
  </si>
  <si>
    <t>اجاره</t>
  </si>
  <si>
    <t>هزینه کل(ريال)</t>
  </si>
  <si>
    <t>سوابق کاری مجری طرح</t>
  </si>
  <si>
    <t>تاریخ شروع</t>
  </si>
  <si>
    <t>مدت</t>
  </si>
  <si>
    <t>محل</t>
  </si>
  <si>
    <t>سمت</t>
  </si>
  <si>
    <t xml:space="preserve">
</t>
  </si>
  <si>
    <t>آورده غیر نقدی</t>
  </si>
  <si>
    <t>تاسیسات عمومی</t>
  </si>
  <si>
    <t>ماشین آلات و تجهیزات</t>
  </si>
  <si>
    <t>وسایل حمل و نقل</t>
  </si>
  <si>
    <t>آورده نقدی متقاضی</t>
  </si>
  <si>
    <t>مانده (ريال)</t>
  </si>
  <si>
    <t>شـــــرح</t>
  </si>
  <si>
    <t>لطفا بر روی دکمه صفحه مورد، نظر کلیک کنید:</t>
  </si>
  <si>
    <t>قیمت واحد
(ريال)</t>
  </si>
  <si>
    <t>درصد
تکمیل</t>
  </si>
  <si>
    <t>قیمت کل
(ريال)</t>
  </si>
  <si>
    <t>درصد
پرداخت</t>
  </si>
  <si>
    <t>مبلغ رهن
(ريال)</t>
  </si>
  <si>
    <t>سال دوم</t>
  </si>
  <si>
    <t>سال سوم</t>
  </si>
  <si>
    <t>سال چهارم</t>
  </si>
  <si>
    <t>سال پنجم</t>
  </si>
  <si>
    <t xml:space="preserve">پیش بینی درآمد ها و هزینه ها (بدون در نظر گرفتن جریان نقدی آتی) </t>
  </si>
  <si>
    <t>توضیح: نیروی انسانی در این جدول شامل نیروی کاری است که اشتغال  تمام وقت در شرکت دارد، حق بیمه وی پرداخت می شود و در کل سال شاغل است</t>
  </si>
  <si>
    <t>به توضیح پایین جدول دقت شود</t>
  </si>
  <si>
    <t>سال اول</t>
  </si>
  <si>
    <t>تاریخ تکمیل فرم توسط متقاضی:</t>
  </si>
  <si>
    <t xml:space="preserve"> تاریخ بررسي: . . . . . . . . . . . </t>
  </si>
  <si>
    <t>. . . . . . . . . . .</t>
  </si>
  <si>
    <t>عیدی و پاداش،  سنوات
بیمه سهم کارفرما و بیکاری</t>
  </si>
  <si>
    <t>متوسط حقوق
ماهیانه (ريال)</t>
  </si>
  <si>
    <t>متوسط حقوق
سالانه (ريال)</t>
  </si>
  <si>
    <t>پیش از راه اندازی و پیش بینی نشده</t>
  </si>
  <si>
    <t>کسر می شود: مالیات بر درآمد</t>
  </si>
  <si>
    <t>سود (زیان) ویژه:</t>
  </si>
  <si>
    <t>نام و نام خانوادگی کارشناس ارزیابی ستاد:</t>
  </si>
  <si>
    <t>کشور
سازنده</t>
  </si>
  <si>
    <t>در خصوص کسب و کارهای خدماتی، دوره گردش عملیات مدت زمانی است که فرآیند تولید خدمت آغاز شده، خدمت ارایه شده و بفروش برسد.</t>
  </si>
  <si>
    <t>درصد تحقق درآمد ها (بین 0 تا 100 درصد)</t>
  </si>
  <si>
    <t>مجموع درآمد سالیانه</t>
  </si>
  <si>
    <t>کسر می شود: مجموع هزینه سالیانه</t>
  </si>
  <si>
    <t>تلفن و اينترنت</t>
  </si>
  <si>
    <t>هزینه تعمیرات
و استهلاك سالانه</t>
  </si>
  <si>
    <t>شرکت ها</t>
  </si>
  <si>
    <t>برق و سوخت مصرفي</t>
  </si>
  <si>
    <t>ارزش دارایی</t>
  </si>
  <si>
    <t>برآورد هزینه تسهیلات مالی (2%  تسهیلات درخواستی)</t>
  </si>
  <si>
    <t>برآورد سایر هزینه های مرتبط با فروش (1% فروش)</t>
  </si>
  <si>
    <t>برآورد سایر هزینه پیش بینی نشده تولید (1% اقلام بالا)</t>
  </si>
  <si>
    <t>برآورد هزینه کنترل کیفیت محصول (1% فروش)</t>
  </si>
  <si>
    <t>برآورد هزینه بیمه کارخانه (شامل بیمه تجهیزات، آتش سوزی، مسئولیت و ...)</t>
  </si>
  <si>
    <t>سود خالص پس از کسر مالیات</t>
  </si>
  <si>
    <t>آیا مجوز اخذ شده است؟</t>
  </si>
  <si>
    <t>توضیحات از محدوده ی اختصاص یافته بیشتر نشود</t>
  </si>
  <si>
    <t xml:space="preserve"> تاریخ تکمیل فرم را وارد نمایید ( مانند 1392/06/01 )</t>
  </si>
  <si>
    <t>لطفا از تغییر فرمت فایل در هنگام ذخیره کردن آن خودداری نمایید.</t>
  </si>
  <si>
    <t xml:space="preserve">محتویات این فایل توسط گذرواژه محافظت می شود. </t>
  </si>
  <si>
    <t>در صورت غیرفعال کردن یا تغییر گذرواژه، اطلاعات وارد شده معتبر نبوده و قابل قبول نمی باشد.</t>
  </si>
  <si>
    <t xml:space="preserve">براي رفتن به سطر بعدي در کادرها، كافي است دكمه Alt و  Enter را بفشاريد. </t>
  </si>
  <si>
    <t>تاریخ بررسي:</t>
  </si>
  <si>
    <t>سال
ساخت</t>
  </si>
  <si>
    <t xml:space="preserve">           ماشین آلات و تجهیزات موجود</t>
  </si>
  <si>
    <t>خودروی موجود</t>
  </si>
  <si>
    <t>خودروی مورد نیاز</t>
  </si>
  <si>
    <t>نیروی انسانی مورد نیاز
(مهارت مورد نیاز)</t>
  </si>
  <si>
    <t>درصد هزینه
تعميرات و نگهداري</t>
  </si>
  <si>
    <t>نرخ هزینه
استهلاك</t>
  </si>
  <si>
    <t>برآورد هزینه استهلاک مخارج پیش از بهره برداری (10% هزینه های پیش از بهره برداری)</t>
  </si>
  <si>
    <t>کسر می شود: هزینه سالانه تولید، اداری، فروش، و سایر هزینه های دوره مالی</t>
  </si>
  <si>
    <t>کسر می شود: مالیات بر درآمد سالیانه:</t>
  </si>
  <si>
    <t>سود (زیان) ویژه پیش از کسر مالیات:</t>
  </si>
  <si>
    <t>مدیریت ارزیابی طرح ها</t>
  </si>
  <si>
    <t>صندوق کارآفرینی امید</t>
  </si>
  <si>
    <t>مرجع معرفي / عنوان تفاهم نامه:</t>
  </si>
  <si>
    <t>Ver. 3</t>
  </si>
  <si>
    <t>(اطلاعات وارد شده در این فرم باید از لحاظ شرح ، مشخصات فنی ، تعداد ، قیمت واحد و قیمت کل ،  با پیش فاکتور برابر باشد)</t>
  </si>
  <si>
    <r>
      <t xml:space="preserve">هزینه های تهیه طرح، مشاوره، اخذ مجوز، حق ثبت و قراردادهای بانکی </t>
    </r>
    <r>
      <rPr>
        <sz val="12"/>
        <color rgb="FFFF0000"/>
        <rFont val="B Zar"/>
        <charset val="178"/>
      </rPr>
      <t>(قابل تغییر)</t>
    </r>
  </si>
  <si>
    <r>
      <t xml:space="preserve">هزینه آموزش پرسنل </t>
    </r>
    <r>
      <rPr>
        <sz val="12"/>
        <color rgb="FFFF0000"/>
        <rFont val="B Zar"/>
        <charset val="178"/>
      </rPr>
      <t>(قابل تغییر)</t>
    </r>
  </si>
  <si>
    <r>
      <rPr>
        <sz val="12"/>
        <color theme="1"/>
        <rFont val="B Zar"/>
        <charset val="178"/>
      </rPr>
      <t>مساحت</t>
    </r>
    <r>
      <rPr>
        <sz val="11"/>
        <color theme="1"/>
        <rFont val="B Zar"/>
        <charset val="178"/>
      </rPr>
      <t xml:space="preserve">
</t>
    </r>
    <r>
      <rPr>
        <sz val="10"/>
        <color theme="1"/>
        <rFont val="B Zar"/>
        <charset val="178"/>
      </rPr>
      <t>(متر مربع)</t>
    </r>
  </si>
  <si>
    <t>ارزش ساختمان</t>
  </si>
  <si>
    <t>تعمیرات اساسی</t>
  </si>
  <si>
    <t>مبلغ رهن</t>
  </si>
  <si>
    <t>مدرک تحصیلی
یا مهارتی</t>
  </si>
  <si>
    <t>ساختمان</t>
  </si>
  <si>
    <t>هزینه مواد اولیه و بسته بندی</t>
  </si>
  <si>
    <t>هزینه حقوق و دستمزد</t>
  </si>
  <si>
    <t>هزینه انرژی (آب، برق و سوخت)</t>
  </si>
  <si>
    <t>هزینه اجاره سالیانه</t>
  </si>
  <si>
    <t>برآورد هزینه تعمیرات و نگهداری</t>
  </si>
  <si>
    <t>برآورد هزینه استهلاک</t>
  </si>
  <si>
    <t>توضیحات را در کادر زیر وارد نمایید</t>
  </si>
  <si>
    <r>
      <t xml:space="preserve">جدول محاسبه بهای تمام شده محصولات یا خدمات </t>
    </r>
    <r>
      <rPr>
        <sz val="11"/>
        <color rgb="FFFF0000"/>
        <rFont val="B Titr"/>
        <charset val="178"/>
      </rPr>
      <t>(محاسبه توسط سیستم)</t>
    </r>
  </si>
  <si>
    <t>شرح عملیات</t>
  </si>
  <si>
    <t>سهم از تولید</t>
  </si>
  <si>
    <t>بهای تمام شده
تولید محصولات</t>
  </si>
  <si>
    <t>تعداد محصولات
فروخته شده</t>
  </si>
  <si>
    <t>بهای تمام شده هر
واحد محصول</t>
  </si>
  <si>
    <r>
      <rPr>
        <b/>
        <sz val="12"/>
        <color theme="0"/>
        <rFont val="B Zar"/>
        <charset val="178"/>
      </rPr>
      <t>محدودیت در محاسبه:</t>
    </r>
    <r>
      <rPr>
        <sz val="14"/>
        <color theme="0"/>
        <rFont val="B Zar"/>
        <charset val="178"/>
      </rPr>
      <t xml:space="preserve">
</t>
    </r>
    <r>
      <rPr>
        <sz val="12"/>
        <color theme="0"/>
        <rFont val="B Zar"/>
        <charset val="178"/>
      </rPr>
      <t>مبالغ بدست آمده در صورت تولید یک نوع محصول یا ارایه ی یک نوع خدمت قابل اتکا می باشد. در صورت تولید بیش از یک نوع محصول، هزینه های تولید بر اساس ارزش فروش محصولات و خدمات تسهیم شده و مبالغ بدست آمده ممکن است با بهای واقعی تمام شده ی هر واحد محصول متفاوت باشد.</t>
    </r>
  </si>
  <si>
    <r>
      <t xml:space="preserve">محاسبات لازم برای تعیین نقطه سر به سر </t>
    </r>
    <r>
      <rPr>
        <sz val="11"/>
        <color rgb="FFFF0000"/>
        <rFont val="B Titr"/>
        <charset val="178"/>
      </rPr>
      <t>(محاسبه توسط سیستم)</t>
    </r>
  </si>
  <si>
    <t>شرح هزینه</t>
  </si>
  <si>
    <t>هزینه متغیر</t>
  </si>
  <si>
    <t>هزینه ثابت</t>
  </si>
  <si>
    <t>هزینه کل</t>
  </si>
  <si>
    <r>
      <t>ب</t>
    </r>
    <r>
      <rPr>
        <sz val="10"/>
        <color theme="1"/>
        <rFont val="B Zar"/>
        <charset val="178"/>
      </rPr>
      <t>رآورد هزینه استهلاک پیش از بهره برداری</t>
    </r>
    <r>
      <rPr>
        <sz val="12"/>
        <color theme="1"/>
        <rFont val="B Zar"/>
        <charset val="178"/>
      </rPr>
      <t xml:space="preserve"> </t>
    </r>
    <r>
      <rPr>
        <sz val="9"/>
        <color theme="1"/>
        <rFont val="B Zar"/>
        <charset val="178"/>
      </rPr>
      <t>(10% هزینه های پیش از بهره برداری)</t>
    </r>
  </si>
  <si>
    <t>درآمد سالانه</t>
  </si>
  <si>
    <t>در صورت بهره مندی از معافیت مالیاتی، درصد معافیت را در خانه مجاور وارد نمایید -&gt;</t>
  </si>
  <si>
    <t>جمع کل سرمایه گذاری ثابت</t>
  </si>
  <si>
    <t>جمع کل سرمایه در گردش</t>
  </si>
  <si>
    <t xml:space="preserve"> نشانی محل اجرای طرح:</t>
  </si>
  <si>
    <t>طرح توجيهي فني، اقتصادي و مالي برای تسهیلات پرداختی به طرح های کارفرمایی</t>
  </si>
  <si>
    <t>نام و نام خانوادگی</t>
  </si>
  <si>
    <t>درصد مالکیت</t>
  </si>
  <si>
    <t>مقطع تحصیلی</t>
  </si>
  <si>
    <t>رشته تحصیلی</t>
  </si>
  <si>
    <t xml:space="preserve"> نشانی قانونی شرکت :</t>
  </si>
  <si>
    <t>مدیر عامل</t>
  </si>
  <si>
    <t>شماره تلفن (با کد شهرستان) :</t>
  </si>
  <si>
    <t>تلفن همراه :</t>
  </si>
  <si>
    <t>پست الکترونیکی :</t>
  </si>
  <si>
    <t>اشخاص حقیقی</t>
  </si>
  <si>
    <t xml:space="preserve"> نشانی محل سکونت :</t>
  </si>
  <si>
    <t>مهلت اعتبار مجوز</t>
  </si>
  <si>
    <r>
      <t xml:space="preserve">سوابق كاري مرتبط با نوع فعالیت مجري طرح </t>
    </r>
    <r>
      <rPr>
        <sz val="10"/>
        <color rgb="FFFF0000"/>
        <rFont val="B Titr"/>
        <charset val="178"/>
      </rPr>
      <t>(با ارائه مدارک معتبر)</t>
    </r>
    <r>
      <rPr>
        <sz val="11"/>
        <color rgb="FFFF0000"/>
        <rFont val="B Titr"/>
        <charset val="178"/>
      </rPr>
      <t>:</t>
    </r>
  </si>
  <si>
    <t>مجوزهاي لازم براي راه اندازي کسب و کار</t>
  </si>
  <si>
    <t>معرفی طرح و ویژگی های برجسته آن:</t>
  </si>
  <si>
    <t>مطالعات فنی وتکنولوژیک:</t>
  </si>
  <si>
    <t>2.  فرآيند توليد، نوع ماشین آلات مورد نیاز، نحوه چیدمان و نقش هر کدام از دستگاه ها در فرآیند تولید را شرح دهید.</t>
  </si>
  <si>
    <t>مطالعات بازار:</t>
  </si>
  <si>
    <t>مشخصات مدیر عامل و صاحبان امضاء شرکت:</t>
  </si>
  <si>
    <t>مشخصات اشخاص حقوقي:</t>
  </si>
  <si>
    <t>مشخصات اشخاص حقيقي:</t>
  </si>
  <si>
    <t>مشخصات محل اجراي طرح</t>
  </si>
  <si>
    <t>نام و نام خانوادگي حامی کسب و کار:</t>
  </si>
  <si>
    <t>نام محصول یا خدمت</t>
  </si>
  <si>
    <r>
      <t xml:space="preserve">هزینه واحد </t>
    </r>
    <r>
      <rPr>
        <sz val="11"/>
        <color theme="1"/>
        <rFont val="B Zar"/>
        <charset val="178"/>
      </rPr>
      <t>(ريال)</t>
    </r>
  </si>
  <si>
    <r>
      <t xml:space="preserve">هزینه کل </t>
    </r>
    <r>
      <rPr>
        <sz val="11"/>
        <color theme="1"/>
        <rFont val="B Zar"/>
        <charset val="178"/>
      </rPr>
      <t>(ريال)</t>
    </r>
  </si>
  <si>
    <t>توضیح : دوره (چرخه) گردش عملیات، مدت زمانی است که در آن یک واحد مواد اولیه خریداری شده و پس از تکمیل فرآیند تولید، محصول نهایی به بازار عرضه شود. در کسب و کار های خدماتی، این دوره برابر زمان لازم برای ایجاد و عرضه خدمت می باشد.</t>
  </si>
  <si>
    <r>
      <t xml:space="preserve">مبلغ </t>
    </r>
    <r>
      <rPr>
        <sz val="10"/>
        <color theme="1"/>
        <rFont val="B Zar"/>
        <charset val="178"/>
      </rPr>
      <t>(ريال)</t>
    </r>
  </si>
  <si>
    <t>شـــــــــرح</t>
  </si>
  <si>
    <t xml:space="preserve">نرخ تسهیلات </t>
  </si>
  <si>
    <t xml:space="preserve">مبلغ تسهیلات (ریال) </t>
  </si>
  <si>
    <t>مدت بازپرداخت (ماه)</t>
  </si>
  <si>
    <t>مبلغ اقساط (ریال)</t>
  </si>
  <si>
    <t>سود متعلقه (کل سود)</t>
  </si>
  <si>
    <t>استان:</t>
  </si>
  <si>
    <t>نشانی:</t>
  </si>
  <si>
    <t>شهرستان:</t>
  </si>
  <si>
    <t>جمع کل سرمایه گذاری ها</t>
  </si>
  <si>
    <r>
      <rPr>
        <b/>
        <sz val="11"/>
        <color rgb="FFFF0000"/>
        <rFont val="B Zar"/>
        <charset val="178"/>
      </rPr>
      <t>توضیح :</t>
    </r>
    <r>
      <rPr>
        <b/>
        <sz val="11"/>
        <color theme="1"/>
        <rFont val="B Zar"/>
        <charset val="178"/>
      </rPr>
      <t xml:space="preserve"> در این جدول، سهم خود از تامین مبلغ لازم برای اجرای طرح را مشخص نمایید. ستون آورده ی نقدی، نشان دهنده ی خالص مبلغی است که می توانید برای تامین هر یک از اقلام سرمایه ی ثابت یا در گردش تامین نمایید.
با وارد شدن مبلغ آورده ی نقدی، مابقی مبلغ بعنوان مبلغ درخواستی شما بابت تخصیص تسهیلات به آن قلم خاص محسوب می شود.</t>
    </r>
  </si>
  <si>
    <t>2- سرمایه گذاری های ثابت</t>
  </si>
  <si>
    <t>2-1)  مکان اجرای طرح</t>
  </si>
  <si>
    <t>2-2)  تاسیسات ساختمانی و بهای تمام شده انشعابات آب، برق، گاز و ... با مشخصات فنی</t>
  </si>
  <si>
    <r>
      <t>2-5)  ماشین آلات و تجهیزات</t>
    </r>
    <r>
      <rPr>
        <sz val="12"/>
        <color theme="3"/>
        <rFont val="B Titr"/>
        <charset val="178"/>
      </rPr>
      <t xml:space="preserve"> مورد نیاز</t>
    </r>
  </si>
  <si>
    <r>
      <t xml:space="preserve">2-6)  وسایل نقلیه </t>
    </r>
    <r>
      <rPr>
        <sz val="11"/>
        <color rgb="FFFF0000"/>
        <rFont val="B Titr"/>
        <charset val="178"/>
      </rPr>
      <t>(توجه: تنها آن دسته از وسایل نقلیه که برای فعالیت این واحد صنعتی ضروری است، قابل قبول می باشد)</t>
    </r>
  </si>
  <si>
    <t>2-7) مخارج پیش از راه اندازی و مخارج پیش بینی نشده</t>
  </si>
  <si>
    <r>
      <t xml:space="preserve">3- هزینه های تولید کالا یا ارایه خدمت </t>
    </r>
    <r>
      <rPr>
        <sz val="12"/>
        <color rgb="FFFF0000"/>
        <rFont val="B Titr"/>
        <charset val="178"/>
      </rPr>
      <t>(بصورت سالانه)</t>
    </r>
  </si>
  <si>
    <r>
      <t xml:space="preserve">3-1) مواد اولیه و بسته بندی </t>
    </r>
    <r>
      <rPr>
        <sz val="11"/>
        <color rgb="FFFF0000"/>
        <rFont val="B Titr"/>
        <charset val="178"/>
      </rPr>
      <t>(در ظرفیت تولید 100 درصد)</t>
    </r>
  </si>
  <si>
    <t>3-3) هزینه های آب، برق و سوخت مصرفی</t>
  </si>
  <si>
    <t>3-4) هزینه اجاره ماهیانه</t>
  </si>
  <si>
    <r>
      <t xml:space="preserve">3-5) برآورد هزینه های تعمیر و نگهداری و استهلاک سالیانه </t>
    </r>
    <r>
      <rPr>
        <sz val="11"/>
        <color rgb="FFFF0000"/>
        <rFont val="B Titr"/>
        <charset val="178"/>
      </rPr>
      <t>(محاسبه توسط سیستم)</t>
    </r>
  </si>
  <si>
    <t>4- سرمایه در گردش</t>
  </si>
  <si>
    <r>
      <t xml:space="preserve">4-1) برآورد دوره گردش عملیات بر اساس ماه </t>
    </r>
    <r>
      <rPr>
        <sz val="10"/>
        <color rgb="FFFF0000"/>
        <rFont val="B Titr"/>
        <charset val="178"/>
      </rPr>
      <t>(این قسمت طبق نظر کارشناس صندوق تکمیل شود)</t>
    </r>
  </si>
  <si>
    <r>
      <t xml:space="preserve">5- تعیین سهم متقاضی از سرمایه گذاری ثابت و سرمایه در گردش </t>
    </r>
    <r>
      <rPr>
        <sz val="11"/>
        <color rgb="FFFF0000"/>
        <rFont val="B Titr"/>
        <charset val="178"/>
      </rPr>
      <t>(تنها ستون آورده نقدی متقاضی قابل تغییر است)</t>
    </r>
  </si>
  <si>
    <r>
      <t xml:space="preserve">4-2) برآورد مبلغ  سرمایه در گردش  </t>
    </r>
    <r>
      <rPr>
        <sz val="11"/>
        <color rgb="FFFF0000"/>
        <rFont val="B Titr"/>
        <charset val="178"/>
      </rPr>
      <t>(محاسبه توسط سیستم)</t>
    </r>
  </si>
  <si>
    <r>
      <t xml:space="preserve">6- سود (زیان) ویژه در 100 درصد ظرفیت تولید  </t>
    </r>
    <r>
      <rPr>
        <sz val="11"/>
        <color rgb="FFFF0000"/>
        <rFont val="B Titr"/>
        <charset val="178"/>
      </rPr>
      <t>(تنها درصد معافیت مالیاتی قابل تغییر است)</t>
    </r>
  </si>
  <si>
    <r>
      <t xml:space="preserve">7- پیش بینی برنامه اجرای طرح و میزان فعالیت در پنج سال اول فعالیت </t>
    </r>
    <r>
      <rPr>
        <sz val="11"/>
        <color rgb="FFFF0000"/>
        <rFont val="B Titr"/>
        <charset val="178"/>
      </rPr>
      <t>(تنها ردیف درصد تحقق درآمد ها قابل تغییر است)</t>
    </r>
  </si>
  <si>
    <r>
      <t xml:space="preserve">کل هزینه </t>
    </r>
    <r>
      <rPr>
        <sz val="11"/>
        <color theme="1"/>
        <rFont val="B Zar"/>
        <charset val="178"/>
      </rPr>
      <t>(ريال)</t>
    </r>
  </si>
  <si>
    <r>
      <rPr>
        <sz val="12"/>
        <color theme="1"/>
        <rFont val="B Zar"/>
        <charset val="178"/>
      </rPr>
      <t xml:space="preserve">قیمت واحد </t>
    </r>
    <r>
      <rPr>
        <sz val="11"/>
        <color theme="1"/>
        <rFont val="B Zar"/>
        <charset val="178"/>
      </rPr>
      <t>(ريال)</t>
    </r>
  </si>
  <si>
    <r>
      <t xml:space="preserve">قیمت واحد </t>
    </r>
    <r>
      <rPr>
        <sz val="11"/>
        <color theme="1"/>
        <rFont val="B Zar"/>
        <charset val="178"/>
      </rPr>
      <t>(ريال)</t>
    </r>
  </si>
  <si>
    <r>
      <t xml:space="preserve">قیمت کل </t>
    </r>
    <r>
      <rPr>
        <sz val="11"/>
        <color theme="1"/>
        <rFont val="B Zar"/>
        <charset val="178"/>
      </rPr>
      <t>(ريال)</t>
    </r>
  </si>
  <si>
    <r>
      <t xml:space="preserve">مانده </t>
    </r>
    <r>
      <rPr>
        <sz val="11"/>
        <color theme="1"/>
        <rFont val="B Zar"/>
        <charset val="178"/>
      </rPr>
      <t>(ريال)</t>
    </r>
  </si>
  <si>
    <t>مساحت (متر مربع)</t>
  </si>
  <si>
    <r>
      <t>هزینه راه اندازی آزمایشی (15 روز هزینه مواد اولیه و حقوق و دستمزد)</t>
    </r>
    <r>
      <rPr>
        <sz val="12"/>
        <color rgb="FFFF0000"/>
        <rFont val="B Zar"/>
        <charset val="178"/>
      </rPr>
      <t xml:space="preserve"> (برآورد توسط سیستم)</t>
    </r>
  </si>
  <si>
    <r>
      <t xml:space="preserve">هزينه هاي پيش بيني نشده (5% دارايي هاي بلند مدت به غير از رهن و زمين) </t>
    </r>
    <r>
      <rPr>
        <sz val="12"/>
        <color rgb="FFFF0000"/>
        <rFont val="B Zar"/>
        <charset val="178"/>
      </rPr>
      <t>(برآورد توسط سیستم)</t>
    </r>
  </si>
  <si>
    <t>مزیت نسبی منطقه برای اجرای طرح:</t>
  </si>
  <si>
    <t>1.  نحوه تأمین مواد اولیه:</t>
  </si>
  <si>
    <t>2.  فرآيند طراحی و تحقیق و توسعه محصول را شرح دهید.</t>
  </si>
  <si>
    <t>4.  آيا محصولی(کالا/خدمات) كه عرضه مي‌كنيد از مزيت رقابتي خاصي برخوردار است؟  توضیح دهید.</t>
  </si>
  <si>
    <t>3.   کارگاه های رقیب در منطقه اجرای طرح را معرفی نمایید. آیا از متوسط قیمت محصولات آن ها، تعداد تولید و مزیت های رقابتی خود آگاه هستید؟  توضیح دهید.</t>
  </si>
  <si>
    <t>2.  شيوه هاي بازاريابي و جذب مشتريان شما چگونه خواهد بود؟ از چه روشی برای فروش محصولات خود استفاده خواهید کرد؟  توضیح دهید.</t>
  </si>
  <si>
    <t>1.  مشتريان محصولات شما چه کساني هستند و بازار محصولات یا خدمات شما کجا است؟  توضیح دهید.</t>
  </si>
  <si>
    <r>
      <t>3-6) مجموع هزینه های تولید، اداری و فروش و تامین مالی</t>
    </r>
    <r>
      <rPr>
        <sz val="11"/>
        <color rgb="FFFF0000"/>
        <rFont val="B Titr"/>
        <charset val="178"/>
      </rPr>
      <t xml:space="preserve"> (محاسبه هزینه ها سالیانه توسط سیستم)</t>
    </r>
  </si>
  <si>
    <t>مبلغ فروش</t>
  </si>
  <si>
    <r>
      <t xml:space="preserve">         ماشین آلات و تجهیزات مورد نیاز </t>
    </r>
    <r>
      <rPr>
        <sz val="16"/>
        <color rgb="FFFF0000"/>
        <rFont val="B Titr"/>
        <charset val="178"/>
      </rPr>
      <t>(با در نظر گرفتن هزینه های احتمالی حمل و نصب)</t>
    </r>
  </si>
  <si>
    <r>
      <t>هزینه های ماهیانه</t>
    </r>
    <r>
      <rPr>
        <sz val="12"/>
        <color theme="1"/>
        <rFont val="B Zar"/>
        <charset val="178"/>
      </rPr>
      <t xml:space="preserve"> (ريال)</t>
    </r>
  </si>
  <si>
    <r>
      <rPr>
        <sz val="12"/>
        <color rgb="FFFF0000"/>
        <rFont val="B Zar"/>
        <charset val="178"/>
      </rPr>
      <t>برآورد</t>
    </r>
    <r>
      <rPr>
        <sz val="12"/>
        <color theme="1"/>
        <rFont val="B Zar"/>
        <charset val="178"/>
      </rPr>
      <t xml:space="preserve"> هزینه تامین مالی (متوسط هزینه سالانه با فرض اقساط 60 ماهه بدون در نظر گرفتن تنفس)</t>
    </r>
  </si>
  <si>
    <t>توضیح : مبلغ محاسبه شده به عنوان هزینه ی تامین مالی، صرفا یک برآورد است و مبلغ نهایی پس از ثبت قرارداد توسط نرم افزار بانکداری صندوق محاسبه می شود.</t>
  </si>
  <si>
    <t xml:space="preserve">توجه : فرمت مورد قبول برای این فایل Excel Binary Workbook  یا بطور اختصار xlsb می باشد. </t>
  </si>
  <si>
    <t>نیروی کار
موجود</t>
  </si>
  <si>
    <t>نیروی کار
مورد نیاز</t>
  </si>
  <si>
    <r>
      <t>3-2) برآورد حقوق و دستمزد نیروی انسانی</t>
    </r>
    <r>
      <rPr>
        <sz val="11"/>
        <color rgb="FFFF0000"/>
        <rFont val="B Titr"/>
        <charset val="178"/>
      </rPr>
      <t xml:space="preserve"> (شامل نیروی کار موجود و مورد نیاز)</t>
    </r>
  </si>
  <si>
    <r>
      <rPr>
        <sz val="12"/>
        <color theme="1"/>
        <rFont val="B Titr"/>
        <charset val="178"/>
      </rPr>
      <t xml:space="preserve">2-3) ماشین آلات و تجهیزات </t>
    </r>
    <r>
      <rPr>
        <sz val="12"/>
        <color theme="3"/>
        <rFont val="B Titr"/>
        <charset val="178"/>
      </rPr>
      <t xml:space="preserve">موجود </t>
    </r>
    <r>
      <rPr>
        <sz val="11"/>
        <color rgb="FFFF0000"/>
        <rFont val="B Titr"/>
        <charset val="178"/>
      </rPr>
      <t xml:space="preserve"> (حاوی نوع و شمار تجهیزات موجود و ارزش تخمینی روز)</t>
    </r>
  </si>
  <si>
    <r>
      <t xml:space="preserve">2-4) وسایل نقلیه </t>
    </r>
    <r>
      <rPr>
        <sz val="11"/>
        <color theme="3"/>
        <rFont val="B Titr"/>
        <charset val="178"/>
      </rPr>
      <t>موجود</t>
    </r>
    <r>
      <rPr>
        <sz val="11"/>
        <color theme="1"/>
        <rFont val="B Titr"/>
        <charset val="178"/>
      </rPr>
      <t xml:space="preserve"> </t>
    </r>
    <r>
      <rPr>
        <sz val="11"/>
        <color rgb="FFFF0000"/>
        <rFont val="B Titr"/>
        <charset val="178"/>
      </rPr>
      <t>(حاوی نوع و شمار خودرو یا خودرو های موجود و مرتبط با طرح به همراه ارزش تخمینی روز)</t>
    </r>
  </si>
  <si>
    <t xml:space="preserve"> </t>
  </si>
  <si>
    <t>نیروی ماهر موجود</t>
  </si>
  <si>
    <t>نیروی نیمه ماهر موجود</t>
  </si>
  <si>
    <t>کارگر ساده موجود</t>
  </si>
  <si>
    <t>نیروی ماهر مورد نیاز</t>
  </si>
  <si>
    <t>نیروی نیمه ماهر مورد نیاز</t>
  </si>
  <si>
    <t>کارگر ساده مورد نیاز</t>
  </si>
  <si>
    <t>Ver. 4</t>
  </si>
  <si>
    <t xml:space="preserve">مبلغ آورده نقدی بدون در نظرگرفتن هزینه ها و مخارج پیش بینی نشده : </t>
  </si>
  <si>
    <t>میزان تولید و فروش</t>
  </si>
  <si>
    <r>
      <t xml:space="preserve">1- برآورد درآمد حاصل از فروش کالا یا ارایه خدمات </t>
    </r>
    <r>
      <rPr>
        <sz val="11.5"/>
        <color rgb="FFFF0000"/>
        <rFont val="B Titr"/>
        <charset val="178"/>
      </rPr>
      <t>(در مدت 12 ماه، با توان کامل تولید و با فرض توان کافی برای فروش محصولات)</t>
    </r>
  </si>
  <si>
    <t>با خرید تجهیزات و تامین سرمایه در گردش جدید، واحد تولیدی یا خدماتی به سطح بالاتری از تولید دست خواهد یافت.
پیش بینی خود از توان تولید و میزان فروش واقعی کالا یا خدمت در سال های مختلف نسبت به ظرفیت اسمی را در ردیف درصد تحقق درآمدها وارد نمایید.
این درصد معمولا در سال های نخستین پایین تر است و با استقرار امکانات جدید و دستیابی به بازار افزایش می یابد.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</si>
</sst>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numFmt numFmtId="165" formatCode="[$-1060000]B2d/mm/yyyy;@"/>
    <numFmt numFmtId="166" formatCode="##\ \م\ا\ه"/>
    <numFmt numFmtId="167" formatCode="#,##0.0"/>
    <numFmt numFmtId="168" formatCode="??\ \م\ا\ه"/>
  </numFmts>
  <fonts count="68">
    <font>
      <sz val="11"/>
      <color theme="1"/>
      <name val="Calibri"/>
      <family val="2"/>
      <charset val="178"/>
      <scheme val="minor"/>
    </font>
    <font>
      <sz val="11"/>
      <color theme="1"/>
      <name val="B Zar"/>
      <charset val="178"/>
    </font>
    <font>
      <sz val="12"/>
      <color theme="1"/>
      <name val="B Zar"/>
      <charset val="178"/>
    </font>
    <font>
      <sz val="14"/>
      <color theme="1"/>
      <name val="B Zar"/>
      <charset val="178"/>
    </font>
    <font>
      <sz val="13"/>
      <color theme="1"/>
      <name val="B Zar"/>
      <charset val="178"/>
    </font>
    <font>
      <sz val="14"/>
      <color theme="1"/>
      <name val="Calibri"/>
      <family val="2"/>
      <charset val="178"/>
      <scheme val="minor"/>
    </font>
    <font>
      <sz val="10"/>
      <color theme="1"/>
      <name val="B Zar"/>
      <charset val="178"/>
    </font>
    <font>
      <sz val="8"/>
      <color theme="0"/>
      <name val="B Zar"/>
      <charset val="178"/>
    </font>
    <font>
      <sz val="11"/>
      <color theme="1"/>
      <name val="Calibri"/>
      <family val="2"/>
      <charset val="178"/>
      <scheme val="minor"/>
    </font>
    <font>
      <sz val="11"/>
      <color theme="1"/>
      <name val="B Titr"/>
      <charset val="178"/>
    </font>
    <font>
      <b/>
      <sz val="11"/>
      <color theme="1"/>
      <name val="B Titr"/>
      <charset val="178"/>
    </font>
    <font>
      <sz val="12"/>
      <color theme="1"/>
      <name val="B Titr"/>
      <charset val="178"/>
    </font>
    <font>
      <sz val="10"/>
      <name val="Arial"/>
      <family val="2"/>
    </font>
    <font>
      <b/>
      <sz val="12"/>
      <color rgb="FFFF0000"/>
      <name val="B Zar"/>
      <charset val="178"/>
    </font>
    <font>
      <sz val="14"/>
      <color rgb="FFFF0000"/>
      <name val="B Zar"/>
      <charset val="178"/>
    </font>
    <font>
      <sz val="11"/>
      <color theme="1"/>
      <name val="2  Titr"/>
      <charset val="178"/>
    </font>
    <font>
      <sz val="12"/>
      <color rgb="FFFF0000"/>
      <name val="B Titr"/>
      <charset val="178"/>
    </font>
    <font>
      <b/>
      <sz val="10"/>
      <color rgb="FFFF0000"/>
      <name val="B Zar"/>
      <charset val="178"/>
    </font>
    <font>
      <sz val="11"/>
      <color rgb="FFFF0000"/>
      <name val="B Titr"/>
      <charset val="178"/>
    </font>
    <font>
      <sz val="10"/>
      <color theme="1"/>
      <name val="B Titr"/>
      <charset val="178"/>
    </font>
    <font>
      <sz val="10"/>
      <color theme="0"/>
      <name val="B Titr"/>
      <charset val="178"/>
    </font>
    <font>
      <sz val="12"/>
      <color theme="0"/>
      <name val="B Titr"/>
      <charset val="178"/>
    </font>
    <font>
      <u/>
      <sz val="11"/>
      <color theme="10"/>
      <name val="Calibri"/>
      <family val="2"/>
      <charset val="178"/>
      <scheme val="minor"/>
    </font>
    <font>
      <b/>
      <sz val="10"/>
      <color theme="1"/>
      <name val="B Zar"/>
      <charset val="178"/>
    </font>
    <font>
      <b/>
      <sz val="9"/>
      <color rgb="FFFF0000"/>
      <name val="B Zar"/>
      <charset val="178"/>
    </font>
    <font>
      <b/>
      <sz val="10"/>
      <color indexed="81"/>
      <name val="B Zar"/>
      <charset val="178"/>
    </font>
    <font>
      <sz val="10"/>
      <color rgb="FFFF0000"/>
      <name val="2  Titr"/>
      <charset val="178"/>
    </font>
    <font>
      <sz val="8"/>
      <color theme="1"/>
      <name val="B Zar"/>
      <charset val="178"/>
    </font>
    <font>
      <sz val="9"/>
      <color theme="1"/>
      <name val="B Zar"/>
      <charset val="178"/>
    </font>
    <font>
      <sz val="2"/>
      <color theme="1"/>
      <name val="Calibri"/>
      <family val="2"/>
      <charset val="178"/>
      <scheme val="minor"/>
    </font>
    <font>
      <b/>
      <sz val="11"/>
      <color theme="1"/>
      <name val="B Zar"/>
      <charset val="178"/>
    </font>
    <font>
      <b/>
      <sz val="11"/>
      <color rgb="FFFF0000"/>
      <name val="B Zar"/>
      <charset val="178"/>
    </font>
    <font>
      <sz val="12"/>
      <color theme="1"/>
      <name val="Brush Script Std"/>
      <family val="4"/>
    </font>
    <font>
      <u/>
      <sz val="12"/>
      <color rgb="FFFF0000"/>
      <name val="Brush Script Std"/>
      <family val="4"/>
    </font>
    <font>
      <sz val="10"/>
      <color rgb="FFFF0000"/>
      <name val="B Titr"/>
      <charset val="178"/>
    </font>
    <font>
      <sz val="10"/>
      <color rgb="FFFF0000"/>
      <name val="B Zar"/>
      <charset val="178"/>
    </font>
    <font>
      <u/>
      <sz val="16"/>
      <color rgb="FFFF0000"/>
      <name val="Brush Script MT"/>
      <family val="4"/>
    </font>
    <font>
      <b/>
      <sz val="11"/>
      <color theme="0"/>
      <name val="B Zar"/>
      <charset val="178"/>
    </font>
    <font>
      <b/>
      <sz val="10"/>
      <color theme="0"/>
      <name val="B Zar"/>
      <charset val="178"/>
    </font>
    <font>
      <sz val="18"/>
      <color theme="0"/>
      <name val="B Zar"/>
      <charset val="178"/>
    </font>
    <font>
      <sz val="14"/>
      <color theme="0"/>
      <name val="B Zar"/>
      <charset val="178"/>
    </font>
    <font>
      <sz val="14"/>
      <color theme="0"/>
      <name val="B Titr"/>
      <charset val="178"/>
    </font>
    <font>
      <sz val="20"/>
      <color theme="0"/>
      <name val="B Titr"/>
      <charset val="178"/>
    </font>
    <font>
      <sz val="8"/>
      <color rgb="FFFF0000"/>
      <name val="B Titr"/>
      <charset val="178"/>
    </font>
    <font>
      <sz val="9"/>
      <color theme="1"/>
      <name val="B Titr"/>
      <charset val="178"/>
    </font>
    <font>
      <sz val="12"/>
      <color theme="3"/>
      <name val="B Titr"/>
      <charset val="178"/>
    </font>
    <font>
      <sz val="12"/>
      <color rgb="FFFF0000"/>
      <name val="B Zar"/>
      <charset val="178"/>
    </font>
    <font>
      <b/>
      <sz val="12"/>
      <color theme="0"/>
      <name val="B Zar"/>
      <charset val="178"/>
    </font>
    <font>
      <sz val="12"/>
      <color theme="0"/>
      <name val="B Zar"/>
      <charset val="178"/>
    </font>
    <font>
      <sz val="12"/>
      <color rgb="FFFF0000"/>
      <name val="Brush Script Std"/>
      <family val="4"/>
    </font>
    <font>
      <sz val="10"/>
      <color theme="1"/>
      <name val="Cambria"/>
      <family val="1"/>
      <scheme val="major"/>
    </font>
    <font>
      <sz val="13"/>
      <color theme="0"/>
      <name val="B Titr"/>
      <charset val="178"/>
    </font>
    <font>
      <sz val="18"/>
      <color theme="0"/>
      <name val="B Titr"/>
      <charset val="178"/>
    </font>
    <font>
      <sz val="11"/>
      <color theme="0"/>
      <name val="B Titr"/>
      <charset val="178"/>
    </font>
    <font>
      <sz val="16"/>
      <color theme="1"/>
      <name val="B Zar"/>
      <charset val="178"/>
    </font>
    <font>
      <sz val="16"/>
      <color theme="0"/>
      <name val="B Zar"/>
      <charset val="178"/>
    </font>
    <font>
      <sz val="14"/>
      <name val="B Zar"/>
      <charset val="178"/>
    </font>
    <font>
      <sz val="12"/>
      <name val="B Zar"/>
      <charset val="178"/>
    </font>
    <font>
      <sz val="16"/>
      <name val="B Zar"/>
      <charset val="178"/>
    </font>
    <font>
      <sz val="14"/>
      <name val="Calibri"/>
      <family val="2"/>
      <charset val="178"/>
      <scheme val="minor"/>
    </font>
    <font>
      <b/>
      <sz val="8"/>
      <color rgb="FFFF0000"/>
      <name val="B Zar"/>
      <charset val="178"/>
    </font>
    <font>
      <sz val="11"/>
      <color theme="3"/>
      <name val="B Titr"/>
      <charset val="178"/>
    </font>
    <font>
      <sz val="11.5"/>
      <color rgb="FFFF0000"/>
      <name val="B Titr"/>
      <charset val="178"/>
    </font>
    <font>
      <sz val="11"/>
      <color theme="0"/>
      <name val="Calibri"/>
      <family val="2"/>
      <charset val="178"/>
      <scheme val="minor"/>
    </font>
    <font>
      <sz val="16"/>
      <color rgb="FFFF0000"/>
      <name val="B Titr"/>
      <charset val="178"/>
    </font>
    <font>
      <sz val="1"/>
      <color theme="0"/>
      <name val="B Zar"/>
      <charset val="178"/>
    </font>
    <font>
      <sz val="14"/>
      <color theme="0"/>
      <name val="Calibri"/>
      <family val="2"/>
      <charset val="178"/>
      <scheme val="minor"/>
    </font>
    <font>
      <b/>
      <sz val="10"/>
      <color theme="0"/>
      <name val="B Lotus"/>
      <charset val="178"/>
    </font>
  </fonts>
  <fills count="11">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2"/>
        <bgColor indexed="64"/>
      </patternFill>
    </fill>
    <fill>
      <patternFill patternType="solid">
        <fgColor theme="5" tint="-0.249977111117893"/>
        <bgColor indexed="64"/>
      </patternFill>
    </fill>
    <fill>
      <patternFill patternType="mediumGray">
        <bgColor theme="2"/>
      </patternFill>
    </fill>
    <fill>
      <patternFill patternType="mediumGray"/>
    </fill>
    <fill>
      <patternFill patternType="solid">
        <fgColor theme="3" tint="-0.249977111117893"/>
        <bgColor indexed="64"/>
      </patternFill>
    </fill>
    <fill>
      <patternFill patternType="solid">
        <fgColor theme="3"/>
        <bgColor indexed="64"/>
      </patternFill>
    </fill>
    <fill>
      <patternFill patternType="solid">
        <fgColor theme="5"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auto="1"/>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diagonal/>
    </border>
    <border>
      <left style="medium">
        <color theme="1" tint="4.9989318521683403E-2"/>
      </left>
      <right style="medium">
        <color theme="1" tint="4.9989318521683403E-2"/>
      </right>
      <top style="medium">
        <color theme="1" tint="4.9989318521683403E-2"/>
      </top>
      <bottom/>
      <diagonal/>
    </border>
    <border>
      <left style="medium">
        <color theme="1" tint="4.9989318521683403E-2"/>
      </left>
      <right style="medium">
        <color indexed="64"/>
      </right>
      <top style="medium">
        <color indexed="64"/>
      </top>
      <bottom style="thin">
        <color indexed="64"/>
      </bottom>
      <diagonal/>
    </border>
    <border>
      <left style="medium">
        <color theme="1" tint="4.9989318521683403E-2"/>
      </left>
      <right style="medium">
        <color indexed="64"/>
      </right>
      <top/>
      <bottom style="thin">
        <color indexed="64"/>
      </bottom>
      <diagonal/>
    </border>
    <border>
      <left style="medium">
        <color theme="1" tint="4.9989318521683403E-2"/>
      </left>
      <right style="medium">
        <color indexed="64"/>
      </right>
      <top/>
      <bottom style="medium">
        <color indexed="64"/>
      </bottom>
      <diagonal/>
    </border>
    <border>
      <left style="medium">
        <color theme="1" tint="4.9989318521683403E-2"/>
      </left>
      <right style="medium">
        <color indexed="64"/>
      </right>
      <top/>
      <bottom/>
      <diagonal/>
    </border>
    <border>
      <left style="medium">
        <color theme="1" tint="4.9989318521683403E-2"/>
      </left>
      <right style="medium">
        <color indexed="64"/>
      </right>
      <top style="medium">
        <color indexed="64"/>
      </top>
      <bottom style="medium">
        <color theme="1" tint="4.9989318521683403E-2"/>
      </bottom>
      <diagonal/>
    </border>
  </borders>
  <cellStyleXfs count="4">
    <xf numFmtId="0" fontId="0" fillId="0" borderId="0"/>
    <xf numFmtId="9" fontId="8" fillId="0" borderId="0" applyFont="0" applyFill="0" applyBorder="0" applyAlignment="0" applyProtection="0"/>
    <xf numFmtId="0" fontId="12" fillId="0" borderId="0"/>
    <xf numFmtId="0" fontId="22" fillId="0" borderId="0" applyNumberFormat="0" applyFill="0" applyBorder="0" applyAlignment="0" applyProtection="0"/>
  </cellStyleXfs>
  <cellXfs count="708">
    <xf numFmtId="0" fontId="0" fillId="0" borderId="0" xfId="0"/>
    <xf numFmtId="3" fontId="3" fillId="2" borderId="0" xfId="0" applyNumberFormat="1" applyFont="1" applyFill="1" applyAlignment="1">
      <alignment horizontal="center" vertical="center" readingOrder="2"/>
    </xf>
    <xf numFmtId="3" fontId="2" fillId="4" borderId="36" xfId="1" applyNumberFormat="1" applyFont="1" applyFill="1" applyBorder="1" applyAlignment="1" applyProtection="1">
      <alignment horizontal="center" vertical="center" shrinkToFit="1" readingOrder="2"/>
      <protection hidden="1"/>
    </xf>
    <xf numFmtId="3" fontId="2" fillId="4" borderId="26" xfId="0" applyNumberFormat="1" applyFont="1" applyFill="1" applyBorder="1" applyAlignment="1" applyProtection="1">
      <alignment horizontal="center" vertical="center" shrinkToFit="1" readingOrder="2"/>
      <protection hidden="1"/>
    </xf>
    <xf numFmtId="3" fontId="2" fillId="4" borderId="27" xfId="0" applyNumberFormat="1" applyFont="1" applyFill="1" applyBorder="1" applyAlignment="1" applyProtection="1">
      <alignment horizontal="center" vertical="center" shrinkToFit="1" readingOrder="2"/>
      <protection hidden="1"/>
    </xf>
    <xf numFmtId="3" fontId="2" fillId="4" borderId="6" xfId="0" applyNumberFormat="1" applyFont="1" applyFill="1" applyBorder="1" applyAlignment="1" applyProtection="1">
      <alignment horizontal="center" vertical="center" shrinkToFit="1" readingOrder="2"/>
      <protection hidden="1"/>
    </xf>
    <xf numFmtId="0" fontId="33" fillId="0" borderId="0" xfId="0" applyFont="1" applyAlignment="1" applyProtection="1">
      <alignment horizontal="right" vertical="top"/>
      <protection hidden="1"/>
    </xf>
    <xf numFmtId="0" fontId="36" fillId="0" borderId="0" xfId="0" applyFont="1" applyFill="1" applyAlignment="1" applyProtection="1">
      <alignment horizontal="right" vertical="top"/>
      <protection hidden="1"/>
    </xf>
    <xf numFmtId="3" fontId="2" fillId="4" borderId="54" xfId="0" applyNumberFormat="1" applyFont="1" applyFill="1" applyBorder="1" applyAlignment="1" applyProtection="1">
      <alignment horizontal="center" vertical="center" shrinkToFit="1" readingOrder="2"/>
      <protection hidden="1"/>
    </xf>
    <xf numFmtId="9" fontId="2" fillId="4" borderId="1" xfId="0" applyNumberFormat="1" applyFont="1" applyFill="1" applyBorder="1" applyAlignment="1" applyProtection="1">
      <alignment horizontal="center" vertical="center" shrinkToFit="1" readingOrder="2"/>
      <protection hidden="1"/>
    </xf>
    <xf numFmtId="9" fontId="2" fillId="4" borderId="2" xfId="0" applyNumberFormat="1" applyFont="1" applyFill="1" applyBorder="1" applyAlignment="1" applyProtection="1">
      <alignment horizontal="center" vertical="center" shrinkToFit="1" readingOrder="2"/>
      <protection hidden="1"/>
    </xf>
    <xf numFmtId="9" fontId="2" fillId="4" borderId="44" xfId="0" applyNumberFormat="1" applyFont="1" applyFill="1" applyBorder="1" applyAlignment="1" applyProtection="1">
      <alignment horizontal="center" vertical="center" shrinkToFit="1" readingOrder="2"/>
      <protection hidden="1"/>
    </xf>
    <xf numFmtId="9" fontId="2" fillId="4" borderId="45" xfId="0" applyNumberFormat="1" applyFont="1" applyFill="1" applyBorder="1" applyAlignment="1" applyProtection="1">
      <alignment horizontal="center" vertical="center" shrinkToFit="1" readingOrder="2"/>
      <protection hidden="1"/>
    </xf>
    <xf numFmtId="3" fontId="2" fillId="4" borderId="47" xfId="0" applyNumberFormat="1" applyFont="1" applyFill="1" applyBorder="1" applyAlignment="1" applyProtection="1">
      <alignment horizontal="center" vertical="center" shrinkToFit="1" readingOrder="2"/>
      <protection hidden="1"/>
    </xf>
    <xf numFmtId="3" fontId="3" fillId="4" borderId="6" xfId="0" applyNumberFormat="1" applyFont="1" applyFill="1" applyBorder="1" applyAlignment="1" applyProtection="1">
      <alignment horizontal="center" vertical="center" shrinkToFit="1" readingOrder="2"/>
      <protection hidden="1"/>
    </xf>
    <xf numFmtId="3" fontId="2" fillId="4" borderId="15" xfId="0" applyNumberFormat="1" applyFont="1" applyFill="1" applyBorder="1" applyAlignment="1" applyProtection="1">
      <alignment horizontal="center" vertical="center" shrinkToFit="1" readingOrder="2"/>
      <protection hidden="1"/>
    </xf>
    <xf numFmtId="3" fontId="2" fillId="6" borderId="50" xfId="0" applyNumberFormat="1" applyFont="1" applyFill="1" applyBorder="1" applyAlignment="1" applyProtection="1">
      <alignment horizontal="center" vertical="center" shrinkToFit="1" readingOrder="2"/>
      <protection hidden="1"/>
    </xf>
    <xf numFmtId="3" fontId="2" fillId="4" borderId="34" xfId="1" applyNumberFormat="1" applyFont="1" applyFill="1" applyBorder="1" applyAlignment="1" applyProtection="1">
      <alignment horizontal="center" vertical="center" shrinkToFit="1" readingOrder="2"/>
      <protection hidden="1"/>
    </xf>
    <xf numFmtId="3" fontId="2" fillId="4" borderId="26" xfId="1" applyNumberFormat="1" applyFont="1" applyFill="1" applyBorder="1" applyAlignment="1" applyProtection="1">
      <alignment horizontal="center" vertical="center" shrinkToFit="1" readingOrder="2"/>
      <protection hidden="1"/>
    </xf>
    <xf numFmtId="9" fontId="2" fillId="4" borderId="8" xfId="0" applyNumberFormat="1" applyFont="1" applyFill="1" applyBorder="1" applyAlignment="1" applyProtection="1">
      <alignment horizontal="center" vertical="center" shrinkToFit="1" readingOrder="2"/>
      <protection hidden="1"/>
    </xf>
    <xf numFmtId="9" fontId="2" fillId="4" borderId="11" xfId="0" applyNumberFormat="1" applyFont="1" applyFill="1" applyBorder="1" applyAlignment="1" applyProtection="1">
      <alignment horizontal="center" vertical="center" shrinkToFit="1" readingOrder="2"/>
      <protection hidden="1"/>
    </xf>
    <xf numFmtId="3" fontId="11" fillId="2" borderId="0" xfId="0" applyNumberFormat="1" applyFont="1" applyFill="1" applyBorder="1" applyAlignment="1">
      <alignment horizontal="right" vertical="center" readingOrder="2"/>
    </xf>
    <xf numFmtId="0" fontId="32" fillId="0" borderId="0" xfId="0" applyFont="1" applyAlignment="1" applyProtection="1">
      <alignment horizontal="right" vertical="top"/>
      <protection hidden="1"/>
    </xf>
    <xf numFmtId="0" fontId="49" fillId="0" borderId="0" xfId="0" applyFont="1" applyAlignment="1" applyProtection="1">
      <alignment horizontal="right" vertical="top"/>
      <protection hidden="1"/>
    </xf>
    <xf numFmtId="3" fontId="2" fillId="2" borderId="45" xfId="0" applyNumberFormat="1" applyFont="1" applyFill="1" applyBorder="1" applyAlignment="1">
      <alignment horizontal="center" vertical="center" readingOrder="2"/>
    </xf>
    <xf numFmtId="3" fontId="2" fillId="2" borderId="20" xfId="0" applyNumberFormat="1" applyFont="1" applyFill="1" applyBorder="1" applyAlignment="1">
      <alignment horizontal="center" vertical="center" readingOrder="2"/>
    </xf>
    <xf numFmtId="9" fontId="1" fillId="0" borderId="30" xfId="0" applyNumberFormat="1" applyFont="1" applyFill="1" applyBorder="1" applyAlignment="1" applyProtection="1">
      <alignment horizontal="center" vertical="center" shrinkToFit="1" readingOrder="2"/>
      <protection hidden="1"/>
    </xf>
    <xf numFmtId="9" fontId="1" fillId="0" borderId="2" xfId="0" applyNumberFormat="1" applyFont="1" applyFill="1" applyBorder="1" applyAlignment="1" applyProtection="1">
      <alignment horizontal="center" vertical="center" shrinkToFit="1" readingOrder="2"/>
      <protection hidden="1"/>
    </xf>
    <xf numFmtId="9" fontId="1" fillId="0" borderId="45" xfId="0" applyNumberFormat="1" applyFont="1" applyFill="1" applyBorder="1" applyAlignment="1" applyProtection="1">
      <alignment horizontal="center" vertical="center" shrinkToFit="1" readingOrder="2"/>
      <protection hidden="1"/>
    </xf>
    <xf numFmtId="9" fontId="1" fillId="0" borderId="20" xfId="0" applyNumberFormat="1" applyFont="1" applyFill="1" applyBorder="1" applyAlignment="1" applyProtection="1">
      <alignment horizontal="center" vertical="center" shrinkToFit="1" readingOrder="2"/>
      <protection hidden="1"/>
    </xf>
    <xf numFmtId="9" fontId="1" fillId="0" borderId="13" xfId="0" applyNumberFormat="1" applyFont="1" applyFill="1" applyBorder="1" applyAlignment="1" applyProtection="1">
      <alignment horizontal="center" vertical="center" shrinkToFit="1" readingOrder="2"/>
      <protection hidden="1"/>
    </xf>
    <xf numFmtId="0" fontId="32" fillId="0" borderId="0" xfId="0" applyFont="1" applyAlignment="1" applyProtection="1">
      <alignment horizontal="right" vertical="top"/>
      <protection hidden="1"/>
    </xf>
    <xf numFmtId="3" fontId="2" fillId="6" borderId="10" xfId="0" applyNumberFormat="1" applyFont="1" applyFill="1" applyBorder="1" applyAlignment="1" applyProtection="1">
      <alignment horizontal="center" vertical="center" shrinkToFit="1" readingOrder="2"/>
      <protection hidden="1"/>
    </xf>
    <xf numFmtId="3" fontId="2" fillId="10" borderId="34" xfId="0" applyNumberFormat="1" applyFont="1" applyFill="1" applyBorder="1" applyAlignment="1" applyProtection="1">
      <alignment horizontal="center" vertical="center" shrinkToFit="1" readingOrder="2"/>
      <protection hidden="1"/>
    </xf>
    <xf numFmtId="3" fontId="2" fillId="10" borderId="27" xfId="0" applyNumberFormat="1" applyFont="1" applyFill="1" applyBorder="1" applyAlignment="1" applyProtection="1">
      <alignment horizontal="center" vertical="center" shrinkToFit="1" readingOrder="2"/>
      <protection hidden="1"/>
    </xf>
    <xf numFmtId="3" fontId="2" fillId="10" borderId="6" xfId="0" applyNumberFormat="1" applyFont="1" applyFill="1" applyBorder="1" applyAlignment="1" applyProtection="1">
      <alignment horizontal="center" vertical="center" shrinkToFit="1" readingOrder="2"/>
      <protection hidden="1"/>
    </xf>
    <xf numFmtId="0" fontId="32" fillId="0" borderId="0" xfId="0" applyFont="1" applyAlignment="1" applyProtection="1">
      <alignment vertical="top"/>
      <protection hidden="1"/>
    </xf>
    <xf numFmtId="3" fontId="2" fillId="4" borderId="68" xfId="0" applyNumberFormat="1" applyFont="1" applyFill="1" applyBorder="1" applyAlignment="1" applyProtection="1">
      <alignment horizontal="center" vertical="center" shrinkToFit="1" readingOrder="2"/>
      <protection hidden="1"/>
    </xf>
    <xf numFmtId="3" fontId="2" fillId="4" borderId="67" xfId="0" applyNumberFormat="1" applyFont="1" applyFill="1" applyBorder="1" applyAlignment="1" applyProtection="1">
      <alignment horizontal="center" vertical="center" shrinkToFit="1" readingOrder="2"/>
      <protection hidden="1"/>
    </xf>
    <xf numFmtId="9" fontId="2" fillId="4" borderId="6" xfId="1" applyFont="1" applyFill="1" applyBorder="1" applyAlignment="1" applyProtection="1">
      <alignment horizontal="center" vertical="center" shrinkToFit="1" readingOrder="2"/>
      <protection hidden="1"/>
    </xf>
    <xf numFmtId="3" fontId="2" fillId="4" borderId="55" xfId="0" applyNumberFormat="1" applyFont="1" applyFill="1" applyBorder="1" applyAlignment="1" applyProtection="1">
      <alignment horizontal="center" vertical="center" shrinkToFit="1" readingOrder="2"/>
      <protection hidden="1"/>
    </xf>
    <xf numFmtId="3" fontId="2" fillId="4" borderId="65" xfId="0" applyNumberFormat="1" applyFont="1" applyFill="1" applyBorder="1" applyAlignment="1" applyProtection="1">
      <alignment horizontal="center" vertical="center" shrinkToFit="1" readingOrder="2"/>
      <protection hidden="1"/>
    </xf>
    <xf numFmtId="3" fontId="2" fillId="4" borderId="24" xfId="0" applyNumberFormat="1" applyFont="1" applyFill="1" applyBorder="1" applyAlignment="1" applyProtection="1">
      <alignment horizontal="center" vertical="center" shrinkToFit="1"/>
      <protection hidden="1"/>
    </xf>
    <xf numFmtId="3" fontId="2" fillId="4" borderId="1" xfId="0" applyNumberFormat="1" applyFont="1" applyFill="1" applyBorder="1" applyAlignment="1" applyProtection="1">
      <alignment horizontal="center" vertical="center" shrinkToFit="1"/>
      <protection hidden="1"/>
    </xf>
    <xf numFmtId="3" fontId="2" fillId="4" borderId="39" xfId="0" applyNumberFormat="1" applyFont="1" applyFill="1" applyBorder="1" applyAlignment="1" applyProtection="1">
      <alignment horizontal="center" vertical="center" shrinkToFit="1"/>
      <protection hidden="1"/>
    </xf>
    <xf numFmtId="3" fontId="2" fillId="4" borderId="25" xfId="0" applyNumberFormat="1" applyFont="1" applyFill="1" applyBorder="1" applyAlignment="1" applyProtection="1">
      <alignment horizontal="center" vertical="center" shrinkToFit="1"/>
      <protection hidden="1"/>
    </xf>
    <xf numFmtId="3" fontId="2" fillId="4" borderId="19" xfId="0" applyNumberFormat="1" applyFont="1" applyFill="1" applyBorder="1" applyAlignment="1" applyProtection="1">
      <alignment horizontal="center" vertical="center" shrinkToFit="1"/>
      <protection hidden="1"/>
    </xf>
    <xf numFmtId="3" fontId="2" fillId="4" borderId="56" xfId="0" applyNumberFormat="1" applyFont="1" applyFill="1" applyBorder="1" applyAlignment="1" applyProtection="1">
      <alignment horizontal="center" vertical="center" shrinkToFit="1"/>
      <protection hidden="1"/>
    </xf>
    <xf numFmtId="3" fontId="2" fillId="4" borderId="74" xfId="0" applyNumberFormat="1" applyFont="1" applyFill="1" applyBorder="1" applyAlignment="1" applyProtection="1">
      <alignment horizontal="center" vertical="center" shrinkToFit="1"/>
      <protection hidden="1"/>
    </xf>
    <xf numFmtId="3" fontId="2" fillId="4" borderId="38" xfId="0" applyNumberFormat="1" applyFont="1" applyFill="1" applyBorder="1" applyAlignment="1" applyProtection="1">
      <alignment horizontal="center" vertical="center" shrinkToFit="1"/>
      <protection hidden="1"/>
    </xf>
    <xf numFmtId="3" fontId="2" fillId="4" borderId="67" xfId="0" applyNumberFormat="1" applyFont="1" applyFill="1" applyBorder="1" applyAlignment="1" applyProtection="1">
      <alignment horizontal="center" vertical="center" shrinkToFit="1"/>
      <protection hidden="1"/>
    </xf>
    <xf numFmtId="3" fontId="2" fillId="4" borderId="50" xfId="0" applyNumberFormat="1" applyFont="1" applyFill="1" applyBorder="1" applyAlignment="1" applyProtection="1">
      <alignment horizontal="center" vertical="center" shrinkToFit="1" readingOrder="2"/>
      <protection hidden="1"/>
    </xf>
    <xf numFmtId="3" fontId="2" fillId="4" borderId="76" xfId="0" applyNumberFormat="1" applyFont="1" applyFill="1" applyBorder="1" applyAlignment="1" applyProtection="1">
      <alignment horizontal="center" vertical="center" shrinkToFit="1" readingOrder="2"/>
      <protection hidden="1"/>
    </xf>
    <xf numFmtId="9" fontId="2" fillId="4" borderId="0" xfId="0" applyNumberFormat="1" applyFont="1" applyFill="1" applyBorder="1" applyAlignment="1" applyProtection="1">
      <alignment horizontal="center" vertical="center" shrinkToFit="1" readingOrder="2"/>
      <protection hidden="1"/>
    </xf>
    <xf numFmtId="3" fontId="2" fillId="10" borderId="47" xfId="0" applyNumberFormat="1" applyFont="1" applyFill="1" applyBorder="1" applyAlignment="1" applyProtection="1">
      <alignment horizontal="center" vertical="center" shrinkToFit="1" readingOrder="2"/>
      <protection hidden="1"/>
    </xf>
    <xf numFmtId="0" fontId="36" fillId="0" borderId="0" xfId="0" applyFont="1" applyFill="1" applyAlignment="1" applyProtection="1">
      <alignment vertical="top"/>
      <protection hidden="1"/>
    </xf>
    <xf numFmtId="3" fontId="2" fillId="0" borderId="39" xfId="0" applyNumberFormat="1" applyFont="1" applyFill="1" applyBorder="1" applyAlignment="1" applyProtection="1">
      <alignment horizontal="center" vertical="center" shrinkToFit="1" readingOrder="2"/>
      <protection hidden="1"/>
    </xf>
    <xf numFmtId="3" fontId="2" fillId="4" borderId="10" xfId="0" applyNumberFormat="1" applyFont="1" applyFill="1" applyBorder="1" applyAlignment="1" applyProtection="1">
      <alignment horizontal="center" vertical="center" shrinkToFit="1" readingOrder="2"/>
      <protection hidden="1"/>
    </xf>
    <xf numFmtId="3" fontId="2" fillId="4" borderId="16" xfId="0" applyNumberFormat="1" applyFont="1" applyFill="1" applyBorder="1" applyAlignment="1" applyProtection="1">
      <alignment horizontal="center" vertical="center" shrinkToFit="1" readingOrder="2"/>
      <protection hidden="1"/>
    </xf>
    <xf numFmtId="3" fontId="2" fillId="4" borderId="40" xfId="0" applyNumberFormat="1" applyFont="1" applyFill="1" applyBorder="1" applyAlignment="1" applyProtection="1">
      <alignment horizontal="center" vertical="center" shrinkToFit="1" readingOrder="2"/>
      <protection hidden="1"/>
    </xf>
    <xf numFmtId="3" fontId="2" fillId="4" borderId="39" xfId="0" applyNumberFormat="1" applyFont="1" applyFill="1" applyBorder="1" applyAlignment="1" applyProtection="1">
      <alignment horizontal="center" vertical="center" shrinkToFit="1" readingOrder="2"/>
      <protection hidden="1"/>
    </xf>
    <xf numFmtId="3" fontId="2" fillId="4" borderId="56" xfId="0" applyNumberFormat="1" applyFont="1" applyFill="1" applyBorder="1" applyAlignment="1" applyProtection="1">
      <alignment horizontal="center" vertical="center" shrinkToFit="1" readingOrder="2"/>
      <protection hidden="1"/>
    </xf>
    <xf numFmtId="3" fontId="2" fillId="4" borderId="37" xfId="0" applyNumberFormat="1" applyFont="1" applyFill="1" applyBorder="1" applyAlignment="1" applyProtection="1">
      <alignment horizontal="center" vertical="center" shrinkToFit="1" readingOrder="2"/>
      <protection hidden="1"/>
    </xf>
    <xf numFmtId="3" fontId="2" fillId="4" borderId="48" xfId="0" applyNumberFormat="1" applyFont="1" applyFill="1" applyBorder="1" applyAlignment="1" applyProtection="1">
      <alignment horizontal="center" vertical="center" shrinkToFit="1" readingOrder="2"/>
      <protection hidden="1"/>
    </xf>
    <xf numFmtId="3" fontId="2" fillId="4" borderId="80" xfId="0" applyNumberFormat="1" applyFont="1" applyFill="1" applyBorder="1" applyAlignment="1" applyProtection="1">
      <alignment horizontal="center" vertical="center" shrinkToFit="1" readingOrder="2"/>
      <protection hidden="1"/>
    </xf>
    <xf numFmtId="3" fontId="2" fillId="4" borderId="81" xfId="0" applyNumberFormat="1" applyFont="1" applyFill="1" applyBorder="1" applyAlignment="1" applyProtection="1">
      <alignment horizontal="center" vertical="center" shrinkToFit="1" readingOrder="2"/>
      <protection hidden="1"/>
    </xf>
    <xf numFmtId="3" fontId="2" fillId="4" borderId="58" xfId="0" applyNumberFormat="1" applyFont="1" applyFill="1" applyBorder="1" applyAlignment="1" applyProtection="1">
      <alignment horizontal="center" vertical="center" shrinkToFit="1" readingOrder="2"/>
      <protection hidden="1"/>
    </xf>
    <xf numFmtId="3" fontId="2" fillId="4" borderId="82" xfId="0" applyNumberFormat="1" applyFont="1" applyFill="1" applyBorder="1" applyAlignment="1" applyProtection="1">
      <alignment horizontal="center" vertical="center" shrinkToFit="1" readingOrder="2"/>
      <protection hidden="1"/>
    </xf>
    <xf numFmtId="3" fontId="2" fillId="4" borderId="83" xfId="0" applyNumberFormat="1" applyFont="1" applyFill="1" applyBorder="1" applyAlignment="1" applyProtection="1">
      <alignment horizontal="center" vertical="center" shrinkToFit="1" readingOrder="2"/>
      <protection hidden="1"/>
    </xf>
    <xf numFmtId="3" fontId="2" fillId="4" borderId="84" xfId="0" applyNumberFormat="1" applyFont="1" applyFill="1" applyBorder="1" applyAlignment="1" applyProtection="1">
      <alignment horizontal="center" vertical="center" shrinkToFit="1" readingOrder="2"/>
      <protection hidden="1"/>
    </xf>
    <xf numFmtId="3" fontId="3" fillId="2" borderId="0" xfId="0" applyNumberFormat="1" applyFont="1" applyFill="1" applyAlignment="1" applyProtection="1">
      <alignment horizontal="center" vertical="center" readingOrder="2"/>
      <protection hidden="1"/>
    </xf>
    <xf numFmtId="3" fontId="40" fillId="2" borderId="0" xfId="0" applyNumberFormat="1" applyFont="1" applyFill="1" applyBorder="1" applyAlignment="1" applyProtection="1">
      <alignment horizontal="center" vertical="center" readingOrder="2"/>
      <protection hidden="1"/>
    </xf>
    <xf numFmtId="3" fontId="56" fillId="2" borderId="0" xfId="0" applyNumberFormat="1" applyFont="1" applyFill="1" applyAlignment="1" applyProtection="1">
      <alignment horizontal="center" vertical="center" readingOrder="2"/>
      <protection hidden="1"/>
    </xf>
    <xf numFmtId="3" fontId="65" fillId="2" borderId="0" xfId="0" applyNumberFormat="1" applyFont="1" applyFill="1" applyBorder="1" applyAlignment="1" applyProtection="1">
      <alignment horizontal="center" vertical="center" readingOrder="2"/>
      <protection hidden="1"/>
    </xf>
    <xf numFmtId="3" fontId="9" fillId="2" borderId="0" xfId="0" applyNumberFormat="1" applyFont="1" applyFill="1" applyAlignment="1" applyProtection="1">
      <alignment horizontal="right" vertical="center" readingOrder="2"/>
      <protection hidden="1"/>
    </xf>
    <xf numFmtId="3" fontId="14" fillId="2" borderId="0" xfId="0" applyNumberFormat="1" applyFont="1" applyFill="1" applyAlignment="1" applyProtection="1">
      <alignment horizontal="center" vertical="center" readingOrder="2"/>
      <protection hidden="1"/>
    </xf>
    <xf numFmtId="3" fontId="46" fillId="2" borderId="0" xfId="0" applyNumberFormat="1" applyFont="1" applyFill="1" applyAlignment="1" applyProtection="1">
      <alignment horizontal="center" vertical="center" readingOrder="2"/>
      <protection hidden="1"/>
    </xf>
    <xf numFmtId="167" fontId="40" fillId="2" borderId="0" xfId="0" applyNumberFormat="1" applyFont="1" applyFill="1" applyBorder="1" applyAlignment="1" applyProtection="1">
      <alignment horizontal="center" vertical="center" readingOrder="2"/>
      <protection hidden="1"/>
    </xf>
    <xf numFmtId="3" fontId="57" fillId="2" borderId="0" xfId="0" applyNumberFormat="1" applyFont="1" applyFill="1" applyAlignment="1" applyProtection="1">
      <alignment horizontal="center" vertical="center" readingOrder="2"/>
      <protection hidden="1"/>
    </xf>
    <xf numFmtId="3" fontId="2" fillId="2" borderId="0" xfId="0" applyNumberFormat="1" applyFont="1" applyFill="1" applyAlignment="1" applyProtection="1">
      <alignment horizontal="center" vertical="center" readingOrder="2"/>
      <protection hidden="1"/>
    </xf>
    <xf numFmtId="3" fontId="57" fillId="2" borderId="0" xfId="0" applyNumberFormat="1" applyFont="1" applyFill="1" applyBorder="1" applyAlignment="1" applyProtection="1">
      <alignment horizontal="center" vertical="center" readingOrder="2"/>
      <protection hidden="1"/>
    </xf>
    <xf numFmtId="3" fontId="58" fillId="2" borderId="0" xfId="0" applyNumberFormat="1" applyFont="1" applyFill="1" applyBorder="1" applyAlignment="1" applyProtection="1">
      <alignment horizontal="center" vertical="center" readingOrder="2"/>
      <protection hidden="1"/>
    </xf>
    <xf numFmtId="3" fontId="54" fillId="2" borderId="0" xfId="0" applyNumberFormat="1" applyFont="1" applyFill="1" applyAlignment="1" applyProtection="1">
      <alignment horizontal="center" vertical="center" readingOrder="2"/>
      <protection hidden="1"/>
    </xf>
    <xf numFmtId="3" fontId="48" fillId="2" borderId="0" xfId="0" applyNumberFormat="1" applyFont="1" applyFill="1" applyBorder="1" applyAlignment="1" applyProtection="1">
      <alignment horizontal="center" vertical="center" readingOrder="2"/>
      <protection hidden="1"/>
    </xf>
    <xf numFmtId="3" fontId="55" fillId="2" borderId="0" xfId="0" applyNumberFormat="1" applyFont="1" applyFill="1" applyBorder="1" applyAlignment="1" applyProtection="1">
      <alignment horizontal="center" vertical="center" readingOrder="2"/>
      <protection hidden="1"/>
    </xf>
    <xf numFmtId="3" fontId="1" fillId="2" borderId="29" xfId="0" applyNumberFormat="1" applyFont="1" applyFill="1" applyBorder="1" applyAlignment="1" applyProtection="1">
      <alignment horizontal="center" vertical="center" shrinkToFit="1" readingOrder="2"/>
      <protection hidden="1"/>
    </xf>
    <xf numFmtId="3" fontId="1" fillId="2" borderId="30" xfId="0" applyNumberFormat="1" applyFont="1" applyFill="1" applyBorder="1" applyAlignment="1" applyProtection="1">
      <alignment horizontal="center" vertical="center" shrinkToFit="1" readingOrder="2"/>
      <protection hidden="1"/>
    </xf>
    <xf numFmtId="3" fontId="1" fillId="2" borderId="68" xfId="0" applyNumberFormat="1" applyFont="1" applyFill="1" applyBorder="1" applyAlignment="1" applyProtection="1">
      <alignment horizontal="center" vertical="center" shrinkToFit="1" readingOrder="2"/>
      <protection hidden="1"/>
    </xf>
    <xf numFmtId="3" fontId="3" fillId="2" borderId="24" xfId="0" applyNumberFormat="1" applyFont="1" applyFill="1" applyBorder="1" applyAlignment="1" applyProtection="1">
      <alignment horizontal="center" vertical="center" shrinkToFit="1" readingOrder="2"/>
      <protection hidden="1"/>
    </xf>
    <xf numFmtId="3" fontId="1" fillId="0" borderId="1" xfId="0" applyNumberFormat="1" applyFont="1" applyFill="1" applyBorder="1" applyAlignment="1" applyProtection="1">
      <alignment horizontal="center" vertical="center" shrinkToFit="1" readingOrder="2"/>
      <protection hidden="1"/>
    </xf>
    <xf numFmtId="9" fontId="3" fillId="2" borderId="0" xfId="1" applyFont="1" applyFill="1" applyAlignment="1" applyProtection="1">
      <alignment horizontal="center" vertical="center" readingOrder="2"/>
      <protection hidden="1"/>
    </xf>
    <xf numFmtId="3" fontId="6" fillId="2" borderId="62" xfId="0" applyNumberFormat="1" applyFont="1" applyFill="1" applyBorder="1" applyAlignment="1" applyProtection="1">
      <alignment horizontal="center" vertical="center" shrinkToFit="1" readingOrder="2"/>
      <protection hidden="1"/>
    </xf>
    <xf numFmtId="3" fontId="6" fillId="2" borderId="62" xfId="0" applyNumberFormat="1" applyFont="1" applyFill="1" applyBorder="1" applyAlignment="1" applyProtection="1">
      <alignment horizontal="center" vertical="center" wrapText="1" readingOrder="2"/>
      <protection hidden="1"/>
    </xf>
    <xf numFmtId="3" fontId="6" fillId="2" borderId="49" xfId="0" applyNumberFormat="1" applyFont="1" applyFill="1" applyBorder="1" applyAlignment="1" applyProtection="1">
      <alignment horizontal="center" vertical="center" shrinkToFit="1" readingOrder="2"/>
      <protection hidden="1"/>
    </xf>
    <xf numFmtId="3" fontId="3" fillId="0" borderId="21" xfId="0" applyNumberFormat="1" applyFont="1" applyBorder="1" applyAlignment="1" applyProtection="1">
      <alignment horizontal="center" vertical="center" shrinkToFit="1" readingOrder="2"/>
      <protection hidden="1"/>
    </xf>
    <xf numFmtId="9" fontId="2" fillId="0" borderId="28" xfId="1" applyFont="1" applyBorder="1" applyAlignment="1" applyProtection="1">
      <alignment horizontal="center" vertical="center" shrinkToFit="1" readingOrder="2"/>
      <protection hidden="1"/>
    </xf>
    <xf numFmtId="3" fontId="7" fillId="2" borderId="0" xfId="0" applyNumberFormat="1" applyFont="1" applyFill="1" applyAlignment="1" applyProtection="1">
      <alignment horizontal="center" vertical="center" readingOrder="2"/>
      <protection hidden="1"/>
    </xf>
    <xf numFmtId="3" fontId="2" fillId="2" borderId="14" xfId="0" applyNumberFormat="1" applyFont="1" applyFill="1" applyBorder="1" applyAlignment="1" applyProtection="1">
      <alignment horizontal="center" vertical="center" shrinkToFit="1" readingOrder="2"/>
      <protection hidden="1"/>
    </xf>
    <xf numFmtId="3" fontId="1" fillId="2" borderId="13" xfId="0" applyNumberFormat="1" applyFont="1" applyFill="1" applyBorder="1" applyAlignment="1" applyProtection="1">
      <alignment horizontal="center" vertical="center" wrapText="1" readingOrder="2"/>
      <protection hidden="1"/>
    </xf>
    <xf numFmtId="3" fontId="2" fillId="2" borderId="37" xfId="0" applyNumberFormat="1" applyFont="1" applyFill="1" applyBorder="1" applyAlignment="1" applyProtection="1">
      <alignment horizontal="center" vertical="center" shrinkToFit="1" readingOrder="2"/>
      <protection hidden="1"/>
    </xf>
    <xf numFmtId="3" fontId="6" fillId="2" borderId="6" xfId="0" applyNumberFormat="1" applyFont="1" applyFill="1" applyBorder="1" applyAlignment="1" applyProtection="1">
      <alignment horizontal="center" vertical="center" wrapText="1" readingOrder="2"/>
      <protection hidden="1"/>
    </xf>
    <xf numFmtId="3" fontId="2" fillId="2" borderId="6" xfId="0" applyNumberFormat="1" applyFont="1" applyFill="1" applyBorder="1" applyAlignment="1" applyProtection="1">
      <alignment horizontal="center" vertical="center" shrinkToFit="1" readingOrder="2"/>
      <protection hidden="1"/>
    </xf>
    <xf numFmtId="3" fontId="2" fillId="2" borderId="32" xfId="0" applyNumberFormat="1" applyFont="1" applyFill="1" applyBorder="1" applyAlignment="1" applyProtection="1">
      <alignment horizontal="center" vertical="center" shrinkToFit="1" readingOrder="2"/>
      <protection locked="0" hidden="1"/>
    </xf>
    <xf numFmtId="3" fontId="2" fillId="0" borderId="30" xfId="0" applyNumberFormat="1" applyFont="1" applyFill="1" applyBorder="1" applyAlignment="1" applyProtection="1">
      <alignment horizontal="center" vertical="center" shrinkToFit="1" readingOrder="2"/>
      <protection locked="0" hidden="1"/>
    </xf>
    <xf numFmtId="9" fontId="2" fillId="2" borderId="34" xfId="1" applyFont="1" applyFill="1" applyBorder="1" applyAlignment="1" applyProtection="1">
      <alignment horizontal="center" vertical="center" shrinkToFit="1" readingOrder="2"/>
      <protection locked="0" hidden="1"/>
    </xf>
    <xf numFmtId="3" fontId="2" fillId="2" borderId="70" xfId="0" applyNumberFormat="1" applyFont="1" applyFill="1" applyBorder="1" applyAlignment="1" applyProtection="1">
      <alignment horizontal="center" vertical="center" shrinkToFit="1" readingOrder="2"/>
      <protection locked="0" hidden="1"/>
    </xf>
    <xf numFmtId="3" fontId="2" fillId="0" borderId="41" xfId="0" applyNumberFormat="1" applyFont="1" applyFill="1" applyBorder="1" applyAlignment="1" applyProtection="1">
      <alignment horizontal="center" vertical="center" shrinkToFit="1" readingOrder="2"/>
      <protection locked="0" hidden="1"/>
    </xf>
    <xf numFmtId="9" fontId="2" fillId="2" borderId="42" xfId="1" applyFont="1" applyFill="1" applyBorder="1" applyAlignment="1" applyProtection="1">
      <alignment horizontal="center" vertical="center" shrinkToFit="1" readingOrder="2"/>
      <protection locked="0" hidden="1"/>
    </xf>
    <xf numFmtId="3" fontId="2" fillId="2" borderId="22" xfId="0" applyNumberFormat="1" applyFont="1" applyFill="1" applyBorder="1" applyAlignment="1" applyProtection="1">
      <alignment horizontal="center" vertical="center" textRotation="90" shrinkToFit="1" readingOrder="2"/>
      <protection hidden="1"/>
    </xf>
    <xf numFmtId="3" fontId="2" fillId="2" borderId="13" xfId="0" applyNumberFormat="1" applyFont="1" applyFill="1" applyBorder="1" applyAlignment="1" applyProtection="1">
      <alignment horizontal="center" vertical="center" shrinkToFit="1" readingOrder="2"/>
      <protection hidden="1"/>
    </xf>
    <xf numFmtId="3" fontId="2" fillId="2" borderId="35" xfId="0" applyNumberFormat="1" applyFont="1" applyFill="1" applyBorder="1" applyAlignment="1" applyProtection="1">
      <alignment horizontal="center" vertical="center" shrinkToFit="1" readingOrder="2"/>
      <protection hidden="1"/>
    </xf>
    <xf numFmtId="3" fontId="2" fillId="2" borderId="6" xfId="0" applyNumberFormat="1" applyFont="1" applyFill="1" applyBorder="1" applyAlignment="1" applyProtection="1">
      <alignment horizontal="center" vertical="center" wrapText="1" readingOrder="2"/>
      <protection hidden="1"/>
    </xf>
    <xf numFmtId="3" fontId="3" fillId="2" borderId="23" xfId="0" applyNumberFormat="1" applyFont="1" applyFill="1" applyBorder="1" applyAlignment="1" applyProtection="1">
      <alignment horizontal="center" vertical="center" shrinkToFit="1" readingOrder="2"/>
      <protection hidden="1"/>
    </xf>
    <xf numFmtId="3" fontId="2" fillId="2" borderId="7" xfId="0" applyNumberFormat="1" applyFont="1" applyFill="1" applyBorder="1" applyAlignment="1" applyProtection="1">
      <alignment horizontal="center" vertical="center" shrinkToFit="1" readingOrder="2"/>
      <protection locked="0" hidden="1"/>
    </xf>
    <xf numFmtId="9" fontId="2" fillId="2" borderId="76" xfId="1" applyFont="1" applyFill="1" applyBorder="1" applyAlignment="1" applyProtection="1">
      <alignment horizontal="center" vertical="center" shrinkToFit="1" readingOrder="2"/>
      <protection locked="0" hidden="1"/>
    </xf>
    <xf numFmtId="3" fontId="2" fillId="2" borderId="2" xfId="0" applyNumberFormat="1" applyFont="1" applyFill="1" applyBorder="1" applyAlignment="1" applyProtection="1">
      <alignment horizontal="center" vertical="center" shrinkToFit="1" readingOrder="2"/>
      <protection locked="0" hidden="1"/>
    </xf>
    <xf numFmtId="9" fontId="2" fillId="2" borderId="47" xfId="1" applyFont="1" applyFill="1" applyBorder="1" applyAlignment="1" applyProtection="1">
      <alignment horizontal="center" vertical="center" shrinkToFit="1" readingOrder="2"/>
      <protection locked="0" hidden="1"/>
    </xf>
    <xf numFmtId="3" fontId="3" fillId="2" borderId="43" xfId="0" applyNumberFormat="1" applyFont="1" applyFill="1" applyBorder="1" applyAlignment="1" applyProtection="1">
      <alignment horizontal="center" vertical="center" shrinkToFit="1" readingOrder="2"/>
      <protection hidden="1"/>
    </xf>
    <xf numFmtId="3" fontId="2" fillId="2" borderId="45" xfId="0" applyNumberFormat="1" applyFont="1" applyFill="1" applyBorder="1" applyAlignment="1" applyProtection="1">
      <alignment horizontal="center" vertical="center" shrinkToFit="1" readingOrder="2"/>
      <protection locked="0" hidden="1"/>
    </xf>
    <xf numFmtId="0" fontId="2" fillId="0" borderId="0" xfId="0" applyFont="1" applyFill="1" applyAlignment="1" applyProtection="1">
      <alignment horizontal="center" vertical="center" readingOrder="2"/>
      <protection hidden="1"/>
    </xf>
    <xf numFmtId="0" fontId="2" fillId="0" borderId="0" xfId="0" applyFont="1" applyAlignment="1" applyProtection="1">
      <alignment horizontal="center" vertical="center" readingOrder="2"/>
      <protection hidden="1"/>
    </xf>
    <xf numFmtId="0" fontId="1" fillId="0" borderId="0" xfId="0" applyFont="1" applyAlignment="1" applyProtection="1">
      <alignment readingOrder="2"/>
      <protection hidden="1"/>
    </xf>
    <xf numFmtId="0" fontId="1" fillId="0" borderId="0" xfId="0" applyFont="1" applyFill="1" applyAlignment="1" applyProtection="1">
      <alignment readingOrder="2"/>
      <protection hidden="1"/>
    </xf>
    <xf numFmtId="0" fontId="39" fillId="0" borderId="0" xfId="0" applyFont="1" applyFill="1" applyAlignment="1" applyProtection="1">
      <alignment horizontal="center" vertical="center" textRotation="90" shrinkToFit="1" readingOrder="2"/>
      <protection hidden="1"/>
    </xf>
    <xf numFmtId="0" fontId="0" fillId="0" borderId="0" xfId="0" applyProtection="1">
      <protection hidden="1"/>
    </xf>
    <xf numFmtId="3" fontId="6" fillId="0" borderId="0" xfId="0" applyNumberFormat="1" applyFont="1" applyBorder="1" applyAlignment="1" applyProtection="1">
      <alignment horizontal="center" vertical="center" shrinkToFit="1" readingOrder="2"/>
      <protection hidden="1"/>
    </xf>
    <xf numFmtId="3" fontId="4" fillId="0" borderId="0" xfId="0" applyNumberFormat="1" applyFont="1" applyBorder="1" applyAlignment="1" applyProtection="1">
      <alignment horizontal="center" vertical="center" shrinkToFit="1" readingOrder="2"/>
      <protection hidden="1"/>
    </xf>
    <xf numFmtId="3" fontId="4" fillId="0" borderId="0" xfId="0" applyNumberFormat="1" applyFont="1" applyBorder="1" applyAlignment="1" applyProtection="1">
      <alignment vertical="center" readingOrder="2"/>
      <protection hidden="1"/>
    </xf>
    <xf numFmtId="3" fontId="4" fillId="4" borderId="37" xfId="0" applyNumberFormat="1" applyFont="1" applyFill="1" applyBorder="1" applyAlignment="1" applyProtection="1">
      <alignment horizontal="center" vertical="center" shrinkToFit="1" readingOrder="2"/>
      <protection hidden="1"/>
    </xf>
    <xf numFmtId="3" fontId="4" fillId="0" borderId="40" xfId="0" applyNumberFormat="1" applyFont="1" applyBorder="1" applyAlignment="1" applyProtection="1">
      <alignment horizontal="center" vertical="center" shrinkToFit="1" readingOrder="2"/>
      <protection hidden="1"/>
    </xf>
    <xf numFmtId="3" fontId="4" fillId="0" borderId="39" xfId="0" applyNumberFormat="1" applyFont="1" applyBorder="1" applyAlignment="1" applyProtection="1">
      <alignment horizontal="center" vertical="center" shrinkToFit="1" readingOrder="2"/>
      <protection hidden="1"/>
    </xf>
    <xf numFmtId="3" fontId="4" fillId="0" borderId="56" xfId="0" applyNumberFormat="1" applyFont="1" applyBorder="1" applyAlignment="1" applyProtection="1">
      <alignment horizontal="center" vertical="center" shrinkToFit="1" readingOrder="2"/>
      <protection hidden="1"/>
    </xf>
    <xf numFmtId="0" fontId="39" fillId="0" borderId="0" xfId="0" applyFont="1" applyFill="1" applyAlignment="1" applyProtection="1">
      <alignment horizontal="center" vertical="center" textRotation="90" wrapText="1" readingOrder="2"/>
      <protection hidden="1"/>
    </xf>
    <xf numFmtId="0" fontId="1" fillId="0" borderId="0" xfId="0" applyFont="1" applyAlignment="1" applyProtection="1">
      <alignment vertical="center" readingOrder="2"/>
      <protection hidden="1"/>
    </xf>
    <xf numFmtId="0" fontId="1" fillId="0" borderId="0" xfId="0" applyFont="1" applyAlignment="1" applyProtection="1">
      <alignment horizontal="center" vertical="center" readingOrder="2"/>
      <protection hidden="1"/>
    </xf>
    <xf numFmtId="0" fontId="1" fillId="0" borderId="0" xfId="0" applyFont="1" applyBorder="1" applyAlignment="1" applyProtection="1">
      <alignment vertical="center" readingOrder="2"/>
      <protection hidden="1"/>
    </xf>
    <xf numFmtId="0" fontId="52" fillId="8" borderId="0" xfId="0" applyFont="1" applyFill="1" applyAlignment="1" applyProtection="1">
      <alignment horizontal="center" vertical="center" textRotation="90" wrapText="1" readingOrder="2"/>
      <protection hidden="1"/>
    </xf>
    <xf numFmtId="3" fontId="11" fillId="2" borderId="0" xfId="0" applyNumberFormat="1" applyFont="1" applyFill="1" applyBorder="1" applyAlignment="1" applyProtection="1">
      <alignment horizontal="right" vertical="center" readingOrder="2"/>
      <protection hidden="1"/>
    </xf>
    <xf numFmtId="0" fontId="2" fillId="0" borderId="0" xfId="0" applyFont="1" applyBorder="1" applyAlignment="1" applyProtection="1">
      <alignment horizontal="center" vertical="center" readingOrder="2"/>
      <protection hidden="1"/>
    </xf>
    <xf numFmtId="0" fontId="18" fillId="0" borderId="0" xfId="0" applyFont="1" applyAlignment="1" applyProtection="1">
      <alignment wrapText="1"/>
      <protection hidden="1"/>
    </xf>
    <xf numFmtId="0" fontId="0" fillId="0" borderId="0" xfId="0" applyAlignment="1" applyProtection="1">
      <alignment shrinkToFit="1"/>
      <protection hidden="1"/>
    </xf>
    <xf numFmtId="3" fontId="4" fillId="0" borderId="0" xfId="0" applyNumberFormat="1" applyFont="1" applyBorder="1" applyAlignment="1" applyProtection="1">
      <alignment vertical="center" shrinkToFit="1" readingOrder="2"/>
      <protection hidden="1"/>
    </xf>
    <xf numFmtId="3" fontId="4" fillId="4" borderId="12" xfId="0" applyNumberFormat="1" applyFont="1" applyFill="1" applyBorder="1" applyAlignment="1" applyProtection="1">
      <alignment horizontal="center" vertical="center" shrinkToFit="1" readingOrder="2"/>
      <protection hidden="1"/>
    </xf>
    <xf numFmtId="49" fontId="4" fillId="0" borderId="38" xfId="0" applyNumberFormat="1" applyFont="1" applyBorder="1" applyAlignment="1" applyProtection="1">
      <alignment horizontal="center" vertical="center" shrinkToFit="1" readingOrder="2"/>
      <protection hidden="1"/>
    </xf>
    <xf numFmtId="3" fontId="10" fillId="0" borderId="0" xfId="0" applyNumberFormat="1" applyFont="1" applyBorder="1" applyAlignment="1" applyProtection="1">
      <alignment vertical="center" shrinkToFit="1" readingOrder="2"/>
      <protection hidden="1"/>
    </xf>
    <xf numFmtId="3" fontId="10" fillId="0" borderId="60" xfId="0" applyNumberFormat="1" applyFont="1" applyBorder="1" applyAlignment="1" applyProtection="1">
      <alignment vertical="center" shrinkToFit="1" readingOrder="2"/>
      <protection hidden="1"/>
    </xf>
    <xf numFmtId="3" fontId="27" fillId="4" borderId="12" xfId="0" applyNumberFormat="1" applyFont="1" applyFill="1" applyBorder="1" applyAlignment="1" applyProtection="1">
      <alignment horizontal="center" vertical="center" shrinkToFit="1" readingOrder="2"/>
      <protection hidden="1"/>
    </xf>
    <xf numFmtId="3" fontId="4" fillId="0" borderId="5" xfId="0" applyNumberFormat="1" applyFont="1" applyBorder="1" applyAlignment="1" applyProtection="1">
      <alignment horizontal="center" vertical="center" shrinkToFit="1" readingOrder="2"/>
      <protection hidden="1"/>
    </xf>
    <xf numFmtId="9" fontId="4" fillId="0" borderId="5" xfId="1" applyFont="1" applyBorder="1" applyAlignment="1" applyProtection="1">
      <alignment horizontal="center" vertical="center" shrinkToFit="1" readingOrder="2"/>
      <protection hidden="1"/>
    </xf>
    <xf numFmtId="3" fontId="4" fillId="0" borderId="1" xfId="0" applyNumberFormat="1" applyFont="1" applyBorder="1" applyAlignment="1" applyProtection="1">
      <alignment horizontal="center" vertical="center" shrinkToFit="1" readingOrder="2"/>
      <protection hidden="1"/>
    </xf>
    <xf numFmtId="9" fontId="4" fillId="0" borderId="1" xfId="1" applyFont="1" applyBorder="1" applyAlignment="1" applyProtection="1">
      <alignment horizontal="center" vertical="center" shrinkToFit="1" readingOrder="2"/>
      <protection hidden="1"/>
    </xf>
    <xf numFmtId="3" fontId="4" fillId="0" borderId="19" xfId="0" applyNumberFormat="1" applyFont="1" applyBorder="1" applyAlignment="1" applyProtection="1">
      <alignment horizontal="center" vertical="center" shrinkToFit="1" readingOrder="2"/>
      <protection hidden="1"/>
    </xf>
    <xf numFmtId="9" fontId="4" fillId="0" borderId="19" xfId="1" applyFont="1" applyBorder="1" applyAlignment="1" applyProtection="1">
      <alignment horizontal="center" vertical="center" shrinkToFit="1" readingOrder="2"/>
      <protection hidden="1"/>
    </xf>
    <xf numFmtId="0" fontId="9" fillId="0" borderId="0" xfId="0" applyFont="1" applyProtection="1">
      <protection hidden="1"/>
    </xf>
    <xf numFmtId="9" fontId="4" fillId="0" borderId="0" xfId="1" applyFont="1" applyBorder="1" applyAlignment="1" applyProtection="1">
      <alignment horizontal="center" vertical="center" shrinkToFit="1" readingOrder="2"/>
      <protection hidden="1"/>
    </xf>
    <xf numFmtId="3" fontId="10" fillId="0" borderId="0" xfId="0" applyNumberFormat="1" applyFont="1" applyBorder="1" applyAlignment="1" applyProtection="1">
      <alignment horizontal="right" shrinkToFit="1" readingOrder="2"/>
      <protection hidden="1"/>
    </xf>
    <xf numFmtId="3" fontId="10" fillId="0" borderId="0" xfId="0" applyNumberFormat="1" applyFont="1" applyBorder="1" applyAlignment="1" applyProtection="1">
      <alignment horizontal="right" vertical="center" shrinkToFit="1" readingOrder="2"/>
      <protection hidden="1"/>
    </xf>
    <xf numFmtId="3" fontId="4" fillId="4" borderId="10" xfId="0" applyNumberFormat="1" applyFont="1" applyFill="1" applyBorder="1" applyAlignment="1" applyProtection="1">
      <alignment horizontal="center" vertical="center" shrinkToFit="1" readingOrder="2"/>
      <protection hidden="1"/>
    </xf>
    <xf numFmtId="3" fontId="4" fillId="0" borderId="37" xfId="0" applyNumberFormat="1" applyFont="1" applyBorder="1" applyAlignment="1" applyProtection="1">
      <alignment horizontal="center" vertical="center" shrinkToFit="1" readingOrder="2"/>
      <protection hidden="1"/>
    </xf>
    <xf numFmtId="3" fontId="4" fillId="4" borderId="11" xfId="0" applyNumberFormat="1" applyFont="1" applyFill="1" applyBorder="1" applyAlignment="1" applyProtection="1">
      <alignment horizontal="center" vertical="center" shrinkToFit="1" readingOrder="2"/>
      <protection hidden="1"/>
    </xf>
    <xf numFmtId="3" fontId="10" fillId="0" borderId="60" xfId="0" applyNumberFormat="1" applyFont="1" applyBorder="1" applyAlignment="1" applyProtection="1">
      <alignment horizontal="right" vertical="center" readingOrder="2"/>
      <protection hidden="1"/>
    </xf>
    <xf numFmtId="3" fontId="10" fillId="0" borderId="60" xfId="0" applyNumberFormat="1" applyFont="1" applyBorder="1" applyAlignment="1" applyProtection="1">
      <alignment horizontal="right" vertical="center" shrinkToFit="1" readingOrder="2"/>
      <protection hidden="1"/>
    </xf>
    <xf numFmtId="3" fontId="19" fillId="2" borderId="0" xfId="0" applyNumberFormat="1" applyFont="1" applyFill="1" applyBorder="1" applyAlignment="1" applyProtection="1">
      <alignment shrinkToFit="1" readingOrder="2"/>
      <protection hidden="1"/>
    </xf>
    <xf numFmtId="0" fontId="2" fillId="0" borderId="0" xfId="0" applyFont="1" applyAlignment="1" applyProtection="1">
      <alignment horizontal="center" vertical="center" shrinkToFit="1" readingOrder="2"/>
      <protection hidden="1"/>
    </xf>
    <xf numFmtId="0" fontId="2" fillId="4" borderId="12" xfId="0" applyFont="1" applyFill="1" applyBorder="1" applyAlignment="1" applyProtection="1">
      <alignment horizontal="center" vertical="center" shrinkToFit="1" readingOrder="2"/>
      <protection hidden="1"/>
    </xf>
    <xf numFmtId="0" fontId="2" fillId="0" borderId="5" xfId="0" applyFont="1" applyBorder="1" applyAlignment="1" applyProtection="1">
      <alignment horizontal="center" vertical="center" shrinkToFit="1" readingOrder="2"/>
      <protection hidden="1"/>
    </xf>
    <xf numFmtId="0" fontId="2" fillId="0" borderId="1" xfId="0" applyFont="1" applyFill="1" applyBorder="1" applyAlignment="1" applyProtection="1">
      <alignment horizontal="center" vertical="center" shrinkToFit="1" readingOrder="2"/>
      <protection hidden="1"/>
    </xf>
    <xf numFmtId="0" fontId="2" fillId="0" borderId="19" xfId="0" applyFont="1" applyBorder="1" applyAlignment="1" applyProtection="1">
      <alignment horizontal="center" vertical="center" shrinkToFit="1" readingOrder="2"/>
      <protection hidden="1"/>
    </xf>
    <xf numFmtId="3" fontId="6" fillId="2" borderId="12" xfId="0" applyNumberFormat="1" applyFont="1" applyFill="1" applyBorder="1" applyAlignment="1" applyProtection="1">
      <alignment horizontal="center" vertical="center" shrinkToFit="1" readingOrder="2"/>
      <protection hidden="1"/>
    </xf>
    <xf numFmtId="3" fontId="6" fillId="2" borderId="12" xfId="0" applyNumberFormat="1" applyFont="1" applyFill="1" applyBorder="1" applyAlignment="1" applyProtection="1">
      <alignment horizontal="center" vertical="center" wrapText="1" readingOrder="2"/>
      <protection hidden="1"/>
    </xf>
    <xf numFmtId="3" fontId="6" fillId="2" borderId="12" xfId="0" applyNumberFormat="1" applyFont="1" applyFill="1" applyBorder="1" applyAlignment="1" applyProtection="1">
      <alignment horizontal="center" vertical="center" readingOrder="2"/>
      <protection hidden="1"/>
    </xf>
    <xf numFmtId="3" fontId="6" fillId="2" borderId="1" xfId="0" applyNumberFormat="1" applyFont="1" applyFill="1" applyBorder="1" applyAlignment="1" applyProtection="1">
      <alignment horizontal="right" vertical="center" shrinkToFit="1" readingOrder="2"/>
      <protection locked="0" hidden="1"/>
    </xf>
    <xf numFmtId="3" fontId="28" fillId="0" borderId="1" xfId="0" applyNumberFormat="1" applyFont="1" applyFill="1" applyBorder="1" applyAlignment="1" applyProtection="1">
      <alignment horizontal="center" vertical="center" shrinkToFit="1" readingOrder="2"/>
      <protection locked="0" hidden="1"/>
    </xf>
    <xf numFmtId="3" fontId="6" fillId="0" borderId="1" xfId="0" applyNumberFormat="1" applyFont="1" applyFill="1" applyBorder="1" applyAlignment="1" applyProtection="1">
      <alignment horizontal="center" vertical="center" shrinkToFit="1" readingOrder="2"/>
      <protection locked="0" hidden="1"/>
    </xf>
    <xf numFmtId="3" fontId="2" fillId="2" borderId="1" xfId="0" applyNumberFormat="1" applyFont="1" applyFill="1" applyBorder="1" applyAlignment="1" applyProtection="1">
      <alignment horizontal="center" vertical="center" shrinkToFit="1" readingOrder="2"/>
      <protection locked="0" hidden="1"/>
    </xf>
    <xf numFmtId="3" fontId="5" fillId="2" borderId="0" xfId="0" applyNumberFormat="1" applyFont="1" applyFill="1" applyProtection="1">
      <protection hidden="1"/>
    </xf>
    <xf numFmtId="3" fontId="3" fillId="9" borderId="0" xfId="0" applyNumberFormat="1" applyFont="1" applyFill="1" applyAlignment="1" applyProtection="1">
      <alignment horizontal="center" vertical="center" readingOrder="2"/>
      <protection hidden="1"/>
    </xf>
    <xf numFmtId="3" fontId="5" fillId="9" borderId="0" xfId="0" applyNumberFormat="1" applyFont="1" applyFill="1" applyProtection="1">
      <protection hidden="1"/>
    </xf>
    <xf numFmtId="3" fontId="0" fillId="2" borderId="0" xfId="0" applyNumberFormat="1" applyFont="1" applyFill="1" applyProtection="1">
      <protection hidden="1"/>
    </xf>
    <xf numFmtId="3" fontId="6" fillId="2" borderId="6" xfId="0" applyNumberFormat="1" applyFont="1" applyFill="1" applyBorder="1" applyAlignment="1" applyProtection="1">
      <alignment horizontal="center" vertical="center" textRotation="90" shrinkToFit="1" readingOrder="2"/>
      <protection hidden="1"/>
    </xf>
    <xf numFmtId="3" fontId="6" fillId="2" borderId="14" xfId="0" applyNumberFormat="1" applyFont="1" applyFill="1" applyBorder="1" applyAlignment="1" applyProtection="1">
      <alignment horizontal="center" vertical="center" shrinkToFit="1" readingOrder="2"/>
      <protection hidden="1"/>
    </xf>
    <xf numFmtId="3" fontId="6" fillId="2" borderId="6" xfId="0" applyNumberFormat="1" applyFont="1" applyFill="1" applyBorder="1" applyAlignment="1" applyProtection="1">
      <alignment horizontal="center" vertical="center" readingOrder="2"/>
      <protection hidden="1"/>
    </xf>
    <xf numFmtId="3" fontId="3" fillId="2" borderId="15" xfId="0" applyNumberFormat="1" applyFont="1" applyFill="1" applyBorder="1" applyAlignment="1" applyProtection="1">
      <alignment horizontal="center" vertical="center" shrinkToFit="1" readingOrder="2"/>
      <protection hidden="1"/>
    </xf>
    <xf numFmtId="3" fontId="2" fillId="2" borderId="23" xfId="0" applyNumberFormat="1" applyFont="1" applyFill="1" applyBorder="1" applyAlignment="1" applyProtection="1">
      <alignment horizontal="right" vertical="center" shrinkToFit="1" readingOrder="2"/>
      <protection locked="0" hidden="1"/>
    </xf>
    <xf numFmtId="3" fontId="2" fillId="2" borderId="5" xfId="0" applyNumberFormat="1" applyFont="1" applyFill="1" applyBorder="1" applyAlignment="1" applyProtection="1">
      <alignment horizontal="center" vertical="center" shrinkToFit="1" readingOrder="2"/>
      <protection locked="0" hidden="1"/>
    </xf>
    <xf numFmtId="3" fontId="3" fillId="2" borderId="16" xfId="0" applyNumberFormat="1" applyFont="1" applyFill="1" applyBorder="1" applyAlignment="1" applyProtection="1">
      <alignment horizontal="center" vertical="center" shrinkToFit="1" readingOrder="2"/>
      <protection hidden="1"/>
    </xf>
    <xf numFmtId="3" fontId="3" fillId="2" borderId="50" xfId="0" applyNumberFormat="1" applyFont="1" applyFill="1" applyBorder="1" applyAlignment="1" applyProtection="1">
      <alignment horizontal="center" vertical="center" shrinkToFit="1" readingOrder="2"/>
      <protection hidden="1"/>
    </xf>
    <xf numFmtId="3" fontId="2" fillId="2" borderId="77" xfId="0" applyNumberFormat="1" applyFont="1" applyFill="1" applyBorder="1" applyAlignment="1" applyProtection="1">
      <alignment horizontal="right" vertical="center" shrinkToFit="1" readingOrder="2"/>
      <protection locked="0" hidden="1"/>
    </xf>
    <xf numFmtId="3" fontId="2" fillId="2" borderId="72" xfId="0" applyNumberFormat="1" applyFont="1" applyFill="1" applyBorder="1" applyAlignment="1" applyProtection="1">
      <alignment horizontal="center" vertical="center" shrinkToFit="1" readingOrder="2"/>
      <protection locked="0" hidden="1"/>
    </xf>
    <xf numFmtId="3" fontId="2" fillId="2" borderId="44" xfId="0" applyNumberFormat="1" applyFont="1" applyFill="1" applyBorder="1" applyAlignment="1" applyProtection="1">
      <alignment horizontal="center" vertical="center" shrinkToFit="1" readingOrder="2"/>
      <protection locked="0" hidden="1"/>
    </xf>
    <xf numFmtId="3" fontId="11" fillId="2" borderId="0" xfId="0" applyNumberFormat="1" applyFont="1" applyFill="1" applyAlignment="1" applyProtection="1">
      <alignment horizontal="right" vertical="center" readingOrder="2"/>
      <protection hidden="1"/>
    </xf>
    <xf numFmtId="3" fontId="5" fillId="0" borderId="0" xfId="0" applyNumberFormat="1" applyFont="1" applyFill="1" applyProtection="1">
      <protection hidden="1"/>
    </xf>
    <xf numFmtId="3" fontId="66" fillId="0" borderId="0" xfId="0" applyNumberFormat="1" applyFont="1" applyFill="1" applyProtection="1">
      <protection hidden="1"/>
    </xf>
    <xf numFmtId="3" fontId="59" fillId="0" borderId="0" xfId="0" applyNumberFormat="1" applyFont="1" applyFill="1" applyProtection="1">
      <protection hidden="1"/>
    </xf>
    <xf numFmtId="3" fontId="3" fillId="2" borderId="6" xfId="0" applyNumberFormat="1" applyFont="1" applyFill="1" applyBorder="1" applyAlignment="1" applyProtection="1">
      <alignment horizontal="center" vertical="center" shrinkToFit="1" readingOrder="2"/>
      <protection hidden="1"/>
    </xf>
    <xf numFmtId="3" fontId="2" fillId="0" borderId="26" xfId="0" applyNumberFormat="1" applyFont="1" applyFill="1" applyBorder="1" applyAlignment="1" applyProtection="1">
      <alignment horizontal="center" vertical="center" shrinkToFit="1" readingOrder="2"/>
      <protection locked="0" hidden="1"/>
    </xf>
    <xf numFmtId="3" fontId="2" fillId="0" borderId="27" xfId="0" applyNumberFormat="1" applyFont="1" applyFill="1" applyBorder="1" applyAlignment="1" applyProtection="1">
      <alignment horizontal="center" vertical="center" shrinkToFit="1" readingOrder="2"/>
      <protection locked="0" hidden="1"/>
    </xf>
    <xf numFmtId="3" fontId="40" fillId="2" borderId="0" xfId="0" applyNumberFormat="1" applyFont="1" applyFill="1" applyAlignment="1" applyProtection="1">
      <alignment horizontal="center" vertical="center" readingOrder="2"/>
      <protection hidden="1"/>
    </xf>
    <xf numFmtId="3" fontId="3" fillId="2" borderId="22" xfId="0" applyNumberFormat="1" applyFont="1" applyFill="1" applyBorder="1" applyAlignment="1" applyProtection="1">
      <alignment horizontal="center" vertical="center" shrinkToFit="1" readingOrder="2"/>
      <protection hidden="1"/>
    </xf>
    <xf numFmtId="3" fontId="3" fillId="2" borderId="12" xfId="0" applyNumberFormat="1" applyFont="1" applyFill="1" applyBorder="1" applyAlignment="1" applyProtection="1">
      <alignment horizontal="center" vertical="center" shrinkToFit="1" readingOrder="2"/>
      <protection hidden="1"/>
    </xf>
    <xf numFmtId="3" fontId="4" fillId="2" borderId="12" xfId="0" applyNumberFormat="1" applyFont="1" applyFill="1" applyBorder="1" applyAlignment="1" applyProtection="1">
      <alignment horizontal="center" vertical="center" shrinkToFit="1" readingOrder="2"/>
      <protection hidden="1"/>
    </xf>
    <xf numFmtId="3" fontId="3" fillId="2" borderId="13" xfId="0" applyNumberFormat="1" applyFont="1" applyFill="1" applyBorder="1" applyAlignment="1" applyProtection="1">
      <alignment horizontal="center" vertical="center" shrinkToFit="1" readingOrder="2"/>
      <protection hidden="1"/>
    </xf>
    <xf numFmtId="3" fontId="1" fillId="0" borderId="16" xfId="0" applyNumberFormat="1" applyFont="1" applyFill="1" applyBorder="1" applyAlignment="1" applyProtection="1">
      <alignment horizontal="right" vertical="center" shrinkToFit="1" readingOrder="2"/>
      <protection locked="0" hidden="1"/>
    </xf>
    <xf numFmtId="3" fontId="2" fillId="0" borderId="5" xfId="0" applyNumberFormat="1" applyFont="1" applyFill="1" applyBorder="1" applyAlignment="1" applyProtection="1">
      <alignment horizontal="center" vertical="center" shrinkToFit="1" readingOrder="2"/>
      <protection locked="0" hidden="1"/>
    </xf>
    <xf numFmtId="3" fontId="6" fillId="0" borderId="5" xfId="0" applyNumberFormat="1" applyFont="1" applyFill="1" applyBorder="1" applyAlignment="1" applyProtection="1">
      <alignment horizontal="center" vertical="center" shrinkToFit="1" readingOrder="2"/>
      <protection locked="0" hidden="1"/>
    </xf>
    <xf numFmtId="3" fontId="1" fillId="2" borderId="23" xfId="0" applyNumberFormat="1" applyFont="1" applyFill="1" applyBorder="1" applyAlignment="1" applyProtection="1">
      <alignment horizontal="right" vertical="center" shrinkToFit="1" readingOrder="2"/>
      <protection locked="0" hidden="1"/>
    </xf>
    <xf numFmtId="3" fontId="2" fillId="0" borderId="7" xfId="0" applyNumberFormat="1" applyFont="1" applyFill="1" applyBorder="1" applyAlignment="1" applyProtection="1">
      <alignment horizontal="center" vertical="center" shrinkToFit="1" readingOrder="2"/>
      <protection locked="0" hidden="1"/>
    </xf>
    <xf numFmtId="3" fontId="60" fillId="2" borderId="0" xfId="0" applyNumberFormat="1" applyFont="1" applyFill="1" applyAlignment="1" applyProtection="1">
      <alignment horizontal="left" vertical="center" readingOrder="2"/>
      <protection hidden="1"/>
    </xf>
    <xf numFmtId="3" fontId="6" fillId="2" borderId="57" xfId="0" applyNumberFormat="1" applyFont="1" applyFill="1" applyBorder="1" applyAlignment="1" applyProtection="1">
      <alignment horizontal="center" vertical="center" wrapText="1" readingOrder="2"/>
      <protection hidden="1"/>
    </xf>
    <xf numFmtId="3" fontId="6" fillId="2" borderId="71" xfId="0" applyNumberFormat="1" applyFont="1" applyFill="1" applyBorder="1" applyAlignment="1" applyProtection="1">
      <alignment horizontal="center" vertical="center" wrapText="1" readingOrder="2"/>
      <protection hidden="1"/>
    </xf>
    <xf numFmtId="3" fontId="6" fillId="2" borderId="53" xfId="0" applyNumberFormat="1" applyFont="1" applyFill="1" applyBorder="1" applyAlignment="1" applyProtection="1">
      <alignment horizontal="center" vertical="center" shrinkToFit="1" readingOrder="2"/>
      <protection hidden="1"/>
    </xf>
    <xf numFmtId="3" fontId="6" fillId="2" borderId="79" xfId="0" applyNumberFormat="1" applyFont="1" applyFill="1" applyBorder="1" applyAlignment="1" applyProtection="1">
      <alignment horizontal="center" vertical="center" wrapText="1" readingOrder="2"/>
      <protection hidden="1"/>
    </xf>
    <xf numFmtId="168" fontId="2" fillId="0" borderId="48" xfId="0" applyNumberFormat="1" applyFont="1" applyFill="1" applyBorder="1" applyAlignment="1" applyProtection="1">
      <alignment horizontal="center" vertical="center" shrinkToFit="1" readingOrder="2"/>
      <protection locked="0" hidden="1"/>
    </xf>
    <xf numFmtId="3" fontId="2" fillId="0" borderId="33" xfId="0" applyNumberFormat="1" applyFont="1" applyFill="1" applyBorder="1" applyAlignment="1" applyProtection="1">
      <alignment horizontal="center" vertical="center" shrinkToFit="1" readingOrder="2"/>
      <protection locked="0" hidden="1"/>
    </xf>
    <xf numFmtId="168" fontId="2" fillId="0" borderId="16" xfId="0" applyNumberFormat="1" applyFont="1" applyFill="1" applyBorder="1" applyAlignment="1" applyProtection="1">
      <alignment horizontal="center" vertical="center" shrinkToFit="1" readingOrder="2"/>
      <protection locked="0" hidden="1"/>
    </xf>
    <xf numFmtId="3" fontId="2" fillId="0" borderId="1" xfId="0" applyNumberFormat="1" applyFont="1" applyFill="1" applyBorder="1" applyAlignment="1" applyProtection="1">
      <alignment horizontal="center" vertical="center" shrinkToFit="1" readingOrder="2"/>
      <protection locked="0" hidden="1"/>
    </xf>
    <xf numFmtId="168" fontId="2" fillId="0" borderId="17" xfId="0" applyNumberFormat="1" applyFont="1" applyFill="1" applyBorder="1" applyAlignment="1" applyProtection="1">
      <alignment horizontal="center" vertical="center" shrinkToFit="1" readingOrder="2"/>
      <protection locked="0" hidden="1"/>
    </xf>
    <xf numFmtId="3" fontId="2" fillId="0" borderId="19" xfId="0" applyNumberFormat="1" applyFont="1" applyFill="1" applyBorder="1" applyAlignment="1" applyProtection="1">
      <alignment horizontal="center" vertical="center" shrinkToFit="1" readingOrder="2"/>
      <protection locked="0" hidden="1"/>
    </xf>
    <xf numFmtId="3" fontId="2" fillId="0" borderId="48" xfId="0" applyNumberFormat="1" applyFont="1" applyFill="1" applyBorder="1" applyAlignment="1" applyProtection="1">
      <alignment horizontal="center" vertical="center" shrinkToFit="1" readingOrder="2"/>
      <protection locked="0" hidden="1"/>
    </xf>
    <xf numFmtId="3" fontId="2" fillId="0" borderId="16" xfId="0" applyNumberFormat="1" applyFont="1" applyFill="1" applyBorder="1" applyAlignment="1" applyProtection="1">
      <alignment horizontal="center" vertical="center" shrinkToFit="1" readingOrder="2"/>
      <protection locked="0" hidden="1"/>
    </xf>
    <xf numFmtId="3" fontId="2" fillId="0" borderId="17" xfId="0" applyNumberFormat="1" applyFont="1" applyFill="1" applyBorder="1" applyAlignment="1" applyProtection="1">
      <alignment horizontal="center" vertical="center" shrinkToFit="1" readingOrder="2"/>
      <protection locked="0" hidden="1"/>
    </xf>
    <xf numFmtId="3" fontId="3" fillId="2" borderId="0" xfId="0" applyNumberFormat="1" applyFont="1" applyFill="1" applyBorder="1" applyAlignment="1" applyProtection="1">
      <alignment horizontal="center" vertical="center" readingOrder="2"/>
      <protection hidden="1"/>
    </xf>
    <xf numFmtId="3" fontId="48" fillId="2" borderId="0" xfId="0" applyNumberFormat="1" applyFont="1" applyFill="1" applyAlignment="1" applyProtection="1">
      <alignment horizontal="center" vertical="center" readingOrder="2"/>
      <protection hidden="1"/>
    </xf>
    <xf numFmtId="3" fontId="66" fillId="2" borderId="0" xfId="0" applyNumberFormat="1" applyFont="1" applyFill="1" applyProtection="1">
      <protection hidden="1"/>
    </xf>
    <xf numFmtId="3" fontId="3" fillId="2" borderId="0" xfId="0" applyNumberFormat="1" applyFont="1" applyFill="1" applyBorder="1" applyAlignment="1" applyProtection="1">
      <alignment horizontal="center" vertical="center" readingOrder="2"/>
      <protection locked="0" hidden="1"/>
    </xf>
    <xf numFmtId="3" fontId="1" fillId="2" borderId="12" xfId="0" applyNumberFormat="1" applyFont="1" applyFill="1" applyBorder="1" applyAlignment="1" applyProtection="1">
      <alignment horizontal="center" vertical="center" wrapText="1" readingOrder="2"/>
      <protection hidden="1"/>
    </xf>
    <xf numFmtId="3" fontId="2" fillId="2" borderId="13" xfId="0" applyNumberFormat="1" applyFont="1" applyFill="1" applyBorder="1" applyAlignment="1" applyProtection="1">
      <alignment horizontal="center" vertical="center" wrapText="1" readingOrder="2"/>
      <protection hidden="1"/>
    </xf>
    <xf numFmtId="3" fontId="27" fillId="2" borderId="22" xfId="0" applyNumberFormat="1" applyFont="1" applyFill="1" applyBorder="1" applyAlignment="1" applyProtection="1">
      <alignment horizontal="center" vertical="center" shrinkToFit="1" readingOrder="2"/>
      <protection hidden="1"/>
    </xf>
    <xf numFmtId="3" fontId="2" fillId="2" borderId="23" xfId="0" applyNumberFormat="1" applyFont="1" applyFill="1" applyBorder="1" applyAlignment="1" applyProtection="1">
      <alignment horizontal="center" vertical="center" shrinkToFit="1" readingOrder="2"/>
      <protection hidden="1"/>
    </xf>
    <xf numFmtId="3" fontId="2" fillId="2" borderId="24" xfId="0" applyNumberFormat="1" applyFont="1" applyFill="1" applyBorder="1" applyAlignment="1" applyProtection="1">
      <alignment horizontal="center" vertical="center" shrinkToFit="1" readingOrder="2"/>
      <protection hidden="1"/>
    </xf>
    <xf numFmtId="3" fontId="2" fillId="2" borderId="43" xfId="0" applyNumberFormat="1" applyFont="1" applyFill="1" applyBorder="1" applyAlignment="1" applyProtection="1">
      <alignment horizontal="center" vertical="center" shrinkToFit="1" readingOrder="2"/>
      <protection hidden="1"/>
    </xf>
    <xf numFmtId="3" fontId="3" fillId="2" borderId="0" xfId="0" applyNumberFormat="1" applyFont="1" applyFill="1" applyAlignment="1" applyProtection="1">
      <alignment horizontal="center" vertical="center" readingOrder="2"/>
      <protection locked="0" hidden="1"/>
    </xf>
    <xf numFmtId="166" fontId="3" fillId="2" borderId="37" xfId="0" applyNumberFormat="1" applyFont="1" applyFill="1" applyBorder="1" applyAlignment="1" applyProtection="1">
      <alignment horizontal="center" vertical="center" shrinkToFit="1" readingOrder="2"/>
      <protection locked="0" hidden="1"/>
    </xf>
    <xf numFmtId="0" fontId="33" fillId="0" borderId="0" xfId="0" applyFont="1" applyAlignment="1" applyProtection="1">
      <alignment vertical="top"/>
      <protection hidden="1"/>
    </xf>
    <xf numFmtId="3" fontId="22" fillId="2" borderId="0" xfId="3" applyNumberFormat="1" applyFill="1" applyAlignment="1" applyProtection="1">
      <alignment horizontal="center" vertical="center" readingOrder="2"/>
      <protection hidden="1"/>
    </xf>
    <xf numFmtId="3" fontId="3" fillId="2" borderId="37" xfId="0" applyNumberFormat="1" applyFont="1" applyFill="1" applyBorder="1" applyAlignment="1" applyProtection="1">
      <alignment horizontal="center" vertical="center" shrinkToFit="1" readingOrder="2"/>
      <protection hidden="1"/>
    </xf>
    <xf numFmtId="3" fontId="3" fillId="0" borderId="0" xfId="0" applyNumberFormat="1" applyFont="1" applyFill="1" applyAlignment="1" applyProtection="1">
      <alignment horizontal="center" vertical="center" readingOrder="2"/>
      <protection hidden="1"/>
    </xf>
    <xf numFmtId="3" fontId="6" fillId="2" borderId="10" xfId="0" applyNumberFormat="1" applyFont="1" applyFill="1" applyBorder="1" applyAlignment="1" applyProtection="1">
      <alignment horizontal="center" vertical="center" wrapText="1" readingOrder="2"/>
      <protection hidden="1"/>
    </xf>
    <xf numFmtId="3" fontId="6" fillId="2" borderId="6" xfId="0" applyNumberFormat="1" applyFont="1" applyFill="1" applyBorder="1" applyAlignment="1" applyProtection="1">
      <alignment horizontal="center" vertical="center" shrinkToFit="1" readingOrder="2"/>
      <protection hidden="1"/>
    </xf>
    <xf numFmtId="3" fontId="6" fillId="0" borderId="6" xfId="0" applyNumberFormat="1" applyFont="1" applyFill="1" applyBorder="1" applyAlignment="1" applyProtection="1">
      <alignment horizontal="center" vertical="center" wrapText="1" readingOrder="2"/>
      <protection hidden="1"/>
    </xf>
    <xf numFmtId="3" fontId="35" fillId="2" borderId="0" xfId="0" applyNumberFormat="1" applyFont="1" applyFill="1" applyAlignment="1" applyProtection="1">
      <alignment horizontal="center" vertical="center" readingOrder="2"/>
      <protection hidden="1"/>
    </xf>
    <xf numFmtId="3" fontId="5" fillId="0" borderId="10" xfId="0" applyNumberFormat="1" applyFont="1" applyFill="1" applyBorder="1" applyAlignment="1" applyProtection="1">
      <alignment horizontal="right" indent="1" shrinkToFit="1"/>
      <protection hidden="1"/>
    </xf>
    <xf numFmtId="3" fontId="5" fillId="0" borderId="11" xfId="0" applyNumberFormat="1" applyFont="1" applyFill="1" applyBorder="1" applyAlignment="1" applyProtection="1">
      <alignment horizontal="right" indent="1" shrinkToFit="1"/>
      <protection hidden="1"/>
    </xf>
    <xf numFmtId="3" fontId="5" fillId="0" borderId="11" xfId="0" applyNumberFormat="1" applyFont="1" applyFill="1" applyBorder="1" applyAlignment="1" applyProtection="1">
      <alignment shrinkToFit="1"/>
      <protection hidden="1"/>
    </xf>
    <xf numFmtId="3" fontId="5" fillId="0" borderId="35" xfId="0" applyNumberFormat="1" applyFont="1" applyFill="1" applyBorder="1" applyAlignment="1" applyProtection="1">
      <alignment shrinkToFit="1"/>
      <protection hidden="1"/>
    </xf>
    <xf numFmtId="3" fontId="2" fillId="0" borderId="6" xfId="0" applyNumberFormat="1" applyFont="1" applyFill="1" applyBorder="1" applyAlignment="1" applyProtection="1">
      <alignment horizontal="center" vertical="center" shrinkToFit="1" readingOrder="2"/>
      <protection locked="0" hidden="1"/>
    </xf>
    <xf numFmtId="3" fontId="5" fillId="2" borderId="0" xfId="0" applyNumberFormat="1" applyFont="1" applyFill="1" applyAlignment="1" applyProtection="1">
      <alignment horizontal="right" indent="1" shrinkToFit="1"/>
      <protection hidden="1"/>
    </xf>
    <xf numFmtId="3" fontId="5" fillId="2" borderId="0" xfId="0" applyNumberFormat="1" applyFont="1" applyFill="1" applyAlignment="1" applyProtection="1">
      <alignment shrinkToFit="1"/>
      <protection hidden="1"/>
    </xf>
    <xf numFmtId="3" fontId="5" fillId="0" borderId="10" xfId="0" applyNumberFormat="1" applyFont="1" applyFill="1" applyBorder="1" applyProtection="1">
      <protection hidden="1"/>
    </xf>
    <xf numFmtId="3" fontId="5" fillId="0" borderId="11" xfId="0" applyNumberFormat="1" applyFont="1" applyFill="1" applyBorder="1" applyProtection="1">
      <protection hidden="1"/>
    </xf>
    <xf numFmtId="3" fontId="5" fillId="0" borderId="35" xfId="0" applyNumberFormat="1" applyFont="1" applyFill="1" applyBorder="1" applyProtection="1">
      <protection hidden="1"/>
    </xf>
    <xf numFmtId="3" fontId="2" fillId="2" borderId="11" xfId="0" applyNumberFormat="1" applyFont="1" applyFill="1" applyBorder="1" applyAlignment="1" applyProtection="1">
      <alignment vertical="center" shrinkToFit="1" readingOrder="2"/>
      <protection hidden="1"/>
    </xf>
    <xf numFmtId="3" fontId="2" fillId="2" borderId="8" xfId="0" applyNumberFormat="1" applyFont="1" applyFill="1" applyBorder="1" applyAlignment="1" applyProtection="1">
      <alignment vertical="center" shrinkToFit="1" readingOrder="2"/>
      <protection hidden="1"/>
    </xf>
    <xf numFmtId="3" fontId="2" fillId="2" borderId="3" xfId="0" applyNumberFormat="1" applyFont="1" applyFill="1" applyBorder="1" applyAlignment="1" applyProtection="1">
      <alignment vertical="center" shrinkToFit="1" readingOrder="2"/>
      <protection hidden="1"/>
    </xf>
    <xf numFmtId="3" fontId="2" fillId="3" borderId="0" xfId="0" applyNumberFormat="1" applyFont="1" applyFill="1" applyBorder="1" applyAlignment="1" applyProtection="1">
      <alignment vertical="center" shrinkToFit="1" readingOrder="2"/>
      <protection hidden="1"/>
    </xf>
    <xf numFmtId="3" fontId="2" fillId="2" borderId="46" xfId="0" applyNumberFormat="1" applyFont="1" applyFill="1" applyBorder="1" applyAlignment="1" applyProtection="1">
      <alignment vertical="center" shrinkToFit="1" readingOrder="2"/>
      <protection hidden="1"/>
    </xf>
    <xf numFmtId="9" fontId="47" fillId="8" borderId="6" xfId="1" applyFont="1" applyFill="1" applyBorder="1" applyAlignment="1" applyProtection="1">
      <alignment horizontal="center" vertical="center" shrinkToFit="1" readingOrder="2"/>
      <protection locked="0" hidden="1"/>
    </xf>
    <xf numFmtId="3" fontId="3" fillId="2" borderId="10" xfId="0" applyNumberFormat="1" applyFont="1" applyFill="1" applyBorder="1" applyAlignment="1" applyProtection="1">
      <alignment horizontal="center" vertical="center" shrinkToFit="1" readingOrder="2"/>
      <protection hidden="1"/>
    </xf>
    <xf numFmtId="3" fontId="3" fillId="2" borderId="11" xfId="0" applyNumberFormat="1" applyFont="1" applyFill="1" applyBorder="1" applyAlignment="1" applyProtection="1">
      <alignment horizontal="center" vertical="center" shrinkToFit="1" readingOrder="2"/>
      <protection hidden="1"/>
    </xf>
    <xf numFmtId="3" fontId="3" fillId="2" borderId="0" xfId="0" applyNumberFormat="1" applyFont="1" applyFill="1" applyAlignment="1" applyProtection="1">
      <alignment horizontal="center" vertical="center" shrinkToFit="1" readingOrder="2"/>
      <protection hidden="1"/>
    </xf>
    <xf numFmtId="0" fontId="0" fillId="0" borderId="0" xfId="0" applyFill="1" applyProtection="1">
      <protection hidden="1"/>
    </xf>
    <xf numFmtId="0" fontId="2" fillId="7" borderId="62" xfId="0" applyFont="1" applyFill="1" applyBorder="1" applyAlignment="1" applyProtection="1">
      <alignment vertical="center" shrinkToFit="1"/>
      <protection hidden="1"/>
    </xf>
    <xf numFmtId="0" fontId="0" fillId="0" borderId="0" xfId="0" applyFont="1" applyFill="1" applyProtection="1">
      <protection hidden="1"/>
    </xf>
    <xf numFmtId="0" fontId="2" fillId="7" borderId="42" xfId="0" applyFont="1" applyFill="1" applyBorder="1" applyAlignment="1" applyProtection="1">
      <alignment vertical="center" shrinkToFit="1"/>
      <protection hidden="1"/>
    </xf>
    <xf numFmtId="3" fontId="2" fillId="4" borderId="19" xfId="0" applyNumberFormat="1" applyFont="1" applyFill="1" applyBorder="1" applyAlignment="1" applyProtection="1">
      <alignment horizontal="center" vertical="center" shrinkToFit="1" readingOrder="2"/>
      <protection hidden="1"/>
    </xf>
    <xf numFmtId="0" fontId="2" fillId="0" borderId="15" xfId="0" applyFont="1" applyFill="1" applyBorder="1" applyAlignment="1" applyProtection="1">
      <alignment horizontal="center" vertical="center" shrinkToFit="1"/>
      <protection hidden="1"/>
    </xf>
    <xf numFmtId="9" fontId="2" fillId="0" borderId="75" xfId="0" applyNumberFormat="1" applyFont="1" applyFill="1" applyBorder="1" applyAlignment="1" applyProtection="1">
      <alignment horizontal="center" vertical="center" shrinkToFit="1" readingOrder="2"/>
      <protection hidden="1"/>
    </xf>
    <xf numFmtId="9" fontId="2" fillId="0" borderId="71" xfId="0" applyNumberFormat="1" applyFont="1" applyFill="1" applyBorder="1" applyAlignment="1" applyProtection="1">
      <alignment horizontal="center" vertical="center" shrinkToFit="1" readingOrder="2"/>
      <protection hidden="1"/>
    </xf>
    <xf numFmtId="9" fontId="2" fillId="0" borderId="73" xfId="0" applyNumberFormat="1" applyFont="1" applyFill="1" applyBorder="1" applyAlignment="1" applyProtection="1">
      <alignment horizontal="center" vertical="center" shrinkToFit="1" readingOrder="2"/>
      <protection hidden="1"/>
    </xf>
    <xf numFmtId="0" fontId="2" fillId="0" borderId="16" xfId="0" applyFont="1" applyFill="1" applyBorder="1" applyAlignment="1" applyProtection="1">
      <alignment horizontal="center" vertical="center" shrinkToFit="1"/>
      <protection hidden="1"/>
    </xf>
    <xf numFmtId="0" fontId="2" fillId="0" borderId="10" xfId="0" applyFont="1" applyFill="1" applyBorder="1" applyAlignment="1" applyProtection="1">
      <alignment horizontal="center" vertical="center" shrinkToFit="1"/>
      <protection hidden="1"/>
    </xf>
    <xf numFmtId="0" fontId="0" fillId="0" borderId="10" xfId="0" applyFill="1" applyBorder="1" applyProtection="1">
      <protection hidden="1"/>
    </xf>
    <xf numFmtId="0" fontId="0" fillId="0" borderId="60" xfId="0" applyFill="1" applyBorder="1" applyProtection="1">
      <protection hidden="1"/>
    </xf>
    <xf numFmtId="0" fontId="0" fillId="0" borderId="64" xfId="0" applyFill="1" applyBorder="1" applyProtection="1">
      <protection hidden="1"/>
    </xf>
    <xf numFmtId="0" fontId="0" fillId="0" borderId="0" xfId="0" applyFill="1" applyBorder="1" applyProtection="1">
      <protection hidden="1"/>
    </xf>
    <xf numFmtId="3" fontId="0" fillId="0" borderId="0" xfId="0" applyNumberFormat="1" applyFont="1" applyFill="1" applyBorder="1" applyProtection="1">
      <protection hidden="1"/>
    </xf>
    <xf numFmtId="0" fontId="0" fillId="0" borderId="0" xfId="0" applyFill="1" applyAlignment="1" applyProtection="1">
      <alignment horizontal="center" vertical="center"/>
      <protection hidden="1"/>
    </xf>
    <xf numFmtId="0" fontId="0" fillId="0" borderId="0" xfId="0" applyFill="1" applyBorder="1" applyAlignment="1" applyProtection="1">
      <alignment horizontal="center" vertical="center"/>
      <protection hidden="1"/>
    </xf>
    <xf numFmtId="3" fontId="63" fillId="0" borderId="0" xfId="0" applyNumberFormat="1" applyFont="1" applyFill="1" applyAlignment="1" applyProtection="1">
      <alignment horizontal="center" vertical="center"/>
      <protection hidden="1"/>
    </xf>
    <xf numFmtId="3" fontId="63" fillId="0" borderId="0" xfId="0" applyNumberFormat="1" applyFont="1" applyFill="1" applyBorder="1" applyAlignment="1" applyProtection="1">
      <alignment horizontal="center" vertical="center"/>
      <protection hidden="1"/>
    </xf>
    <xf numFmtId="3" fontId="3" fillId="2" borderId="65" xfId="0" applyNumberFormat="1" applyFont="1" applyFill="1" applyBorder="1" applyAlignment="1" applyProtection="1">
      <alignment horizontal="right" vertical="center" shrinkToFit="1" readingOrder="2"/>
      <protection hidden="1"/>
    </xf>
    <xf numFmtId="3" fontId="3" fillId="2" borderId="66" xfId="0" applyNumberFormat="1" applyFont="1" applyFill="1" applyBorder="1" applyAlignment="1" applyProtection="1">
      <alignment horizontal="right" vertical="center" shrinkToFit="1" readingOrder="2"/>
      <protection hidden="1"/>
    </xf>
    <xf numFmtId="3" fontId="3" fillId="2" borderId="58" xfId="0" applyNumberFormat="1" applyFont="1" applyFill="1" applyBorder="1" applyAlignment="1" applyProtection="1">
      <alignment horizontal="center" vertical="center" shrinkToFit="1" readingOrder="2"/>
      <protection hidden="1"/>
    </xf>
    <xf numFmtId="3" fontId="3" fillId="2" borderId="64" xfId="0" applyNumberFormat="1" applyFont="1" applyFill="1" applyBorder="1" applyAlignment="1" applyProtection="1">
      <alignment horizontal="center" vertical="center" shrinkToFit="1" readingOrder="2"/>
      <protection hidden="1"/>
    </xf>
    <xf numFmtId="3" fontId="3" fillId="0" borderId="10" xfId="0" applyNumberFormat="1" applyFont="1" applyFill="1" applyBorder="1" applyAlignment="1" applyProtection="1">
      <alignment horizontal="center" vertical="center" shrinkToFit="1" readingOrder="2"/>
      <protection hidden="1"/>
    </xf>
    <xf numFmtId="3" fontId="3" fillId="0" borderId="11" xfId="0" applyNumberFormat="1" applyFont="1" applyFill="1" applyBorder="1" applyAlignment="1" applyProtection="1">
      <alignment horizontal="center" vertical="center" shrinkToFit="1" readingOrder="2"/>
      <protection hidden="1"/>
    </xf>
    <xf numFmtId="0" fontId="15" fillId="0" borderId="11" xfId="0" applyFont="1" applyFill="1" applyBorder="1" applyAlignment="1" applyProtection="1">
      <alignment horizontal="center" vertical="center"/>
      <protection hidden="1"/>
    </xf>
    <xf numFmtId="165" fontId="15" fillId="0" borderId="11" xfId="0" applyNumberFormat="1" applyFont="1" applyFill="1" applyBorder="1" applyAlignment="1" applyProtection="1">
      <alignment horizontal="center" vertical="center" wrapText="1"/>
      <protection hidden="1"/>
    </xf>
    <xf numFmtId="165" fontId="15" fillId="0" borderId="35" xfId="0" applyNumberFormat="1" applyFont="1" applyFill="1" applyBorder="1" applyAlignment="1" applyProtection="1">
      <alignment horizontal="center" vertical="center" wrapText="1"/>
      <protection hidden="1"/>
    </xf>
    <xf numFmtId="3" fontId="3" fillId="2" borderId="66" xfId="0" applyNumberFormat="1" applyFont="1" applyFill="1" applyBorder="1" applyAlignment="1" applyProtection="1">
      <alignment vertical="center" shrinkToFit="1" readingOrder="2"/>
      <protection hidden="1"/>
    </xf>
    <xf numFmtId="3" fontId="3" fillId="0" borderId="65" xfId="0" applyNumberFormat="1" applyFont="1" applyFill="1" applyBorder="1" applyAlignment="1" applyProtection="1">
      <alignment horizontal="right" vertical="center" shrinkToFit="1" readingOrder="2"/>
      <protection hidden="1"/>
    </xf>
    <xf numFmtId="3" fontId="3" fillId="2" borderId="0" xfId="0" applyNumberFormat="1" applyFont="1" applyFill="1" applyBorder="1" applyAlignment="1" applyProtection="1">
      <alignment horizontal="right" vertical="center" shrinkToFit="1" readingOrder="2"/>
      <protection hidden="1"/>
    </xf>
    <xf numFmtId="0" fontId="0" fillId="0" borderId="0" xfId="0" applyFill="1" applyBorder="1" applyAlignment="1" applyProtection="1">
      <alignment shrinkToFit="1"/>
      <protection hidden="1"/>
    </xf>
    <xf numFmtId="0" fontId="29" fillId="0" borderId="0" xfId="0" applyFont="1" applyFill="1" applyAlignment="1" applyProtection="1">
      <alignment horizontal="right" wrapText="1"/>
      <protection hidden="1"/>
    </xf>
    <xf numFmtId="3" fontId="3" fillId="2" borderId="64" xfId="0" applyNumberFormat="1" applyFont="1" applyFill="1" applyBorder="1" applyAlignment="1" applyProtection="1">
      <alignment horizontal="right" vertical="center" shrinkToFit="1" readingOrder="2"/>
      <protection hidden="1"/>
    </xf>
    <xf numFmtId="0" fontId="0" fillId="0" borderId="60" xfId="0" applyFill="1" applyBorder="1" applyAlignment="1" applyProtection="1">
      <alignment shrinkToFit="1"/>
      <protection hidden="1"/>
    </xf>
    <xf numFmtId="0" fontId="0" fillId="0" borderId="11" xfId="0" applyFill="1" applyBorder="1" applyProtection="1">
      <protection hidden="1"/>
    </xf>
    <xf numFmtId="0" fontId="0" fillId="0" borderId="35" xfId="0" applyFill="1" applyBorder="1" applyProtection="1">
      <protection hidden="1"/>
    </xf>
    <xf numFmtId="0" fontId="20" fillId="0" borderId="0" xfId="0" applyFont="1" applyFill="1" applyBorder="1" applyAlignment="1" applyProtection="1">
      <alignment horizontal="center" vertical="center"/>
      <protection hidden="1"/>
    </xf>
    <xf numFmtId="0" fontId="20" fillId="5" borderId="0" xfId="0" applyFont="1" applyFill="1" applyBorder="1" applyAlignment="1" applyProtection="1">
      <alignment horizontal="center" vertical="center"/>
      <protection hidden="1"/>
    </xf>
    <xf numFmtId="0" fontId="21" fillId="5" borderId="0" xfId="0" applyFont="1" applyFill="1" applyBorder="1" applyAlignment="1" applyProtection="1">
      <alignment vertical="center"/>
      <protection hidden="1"/>
    </xf>
    <xf numFmtId="0" fontId="20" fillId="5" borderId="0" xfId="0" applyFont="1" applyFill="1" applyBorder="1" applyAlignment="1" applyProtection="1">
      <alignment vertical="center"/>
      <protection hidden="1"/>
    </xf>
    <xf numFmtId="0" fontId="38" fillId="5" borderId="0" xfId="0" applyFont="1" applyFill="1" applyBorder="1" applyAlignment="1" applyProtection="1">
      <alignment horizontal="right" vertical="center"/>
      <protection hidden="1"/>
    </xf>
    <xf numFmtId="0" fontId="20" fillId="5" borderId="0" xfId="0" applyFont="1" applyFill="1" applyBorder="1" applyAlignment="1" applyProtection="1">
      <alignment horizontal="right" vertical="center"/>
      <protection hidden="1"/>
    </xf>
    <xf numFmtId="0" fontId="21" fillId="5" borderId="0" xfId="0" applyFont="1" applyFill="1" applyBorder="1" applyAlignment="1" applyProtection="1">
      <alignment horizontal="center" vertical="center"/>
      <protection hidden="1"/>
    </xf>
    <xf numFmtId="3" fontId="40" fillId="9" borderId="65" xfId="0" applyNumberFormat="1" applyFont="1" applyFill="1" applyBorder="1" applyAlignment="1">
      <alignment horizontal="center" vertical="center" wrapText="1" readingOrder="2"/>
    </xf>
    <xf numFmtId="3" fontId="40" fillId="9" borderId="0" xfId="0" applyNumberFormat="1" applyFont="1" applyFill="1" applyBorder="1" applyAlignment="1">
      <alignment horizontal="center" vertical="center" wrapText="1" readingOrder="2"/>
    </xf>
    <xf numFmtId="3" fontId="2" fillId="0" borderId="23" xfId="0" applyNumberFormat="1" applyFont="1" applyFill="1" applyBorder="1" applyAlignment="1" applyProtection="1">
      <alignment horizontal="center" shrinkToFit="1"/>
      <protection hidden="1"/>
    </xf>
    <xf numFmtId="3" fontId="2" fillId="0" borderId="5" xfId="0" applyNumberFormat="1" applyFont="1" applyFill="1" applyBorder="1" applyAlignment="1" applyProtection="1">
      <alignment horizontal="center" shrinkToFit="1"/>
      <protection hidden="1"/>
    </xf>
    <xf numFmtId="9" fontId="2" fillId="0" borderId="8" xfId="1" applyFont="1" applyFill="1" applyBorder="1" applyAlignment="1" applyProtection="1">
      <alignment horizontal="center" vertical="center" shrinkToFit="1" readingOrder="2"/>
      <protection hidden="1"/>
    </xf>
    <xf numFmtId="9" fontId="2" fillId="0" borderId="9" xfId="1" applyFont="1" applyFill="1" applyBorder="1" applyAlignment="1" applyProtection="1">
      <alignment horizontal="center" vertical="center" shrinkToFit="1" readingOrder="2"/>
      <protection hidden="1"/>
    </xf>
    <xf numFmtId="3" fontId="2" fillId="0" borderId="7" xfId="0" applyNumberFormat="1" applyFont="1" applyFill="1" applyBorder="1" applyAlignment="1" applyProtection="1">
      <alignment horizontal="center" vertical="center" shrinkToFit="1" readingOrder="2"/>
      <protection hidden="1"/>
    </xf>
    <xf numFmtId="3" fontId="2" fillId="0" borderId="8" xfId="0" applyNumberFormat="1" applyFont="1" applyFill="1" applyBorder="1" applyAlignment="1" applyProtection="1">
      <alignment horizontal="center" vertical="center" shrinkToFit="1" readingOrder="2"/>
      <protection hidden="1"/>
    </xf>
    <xf numFmtId="3" fontId="2" fillId="0" borderId="9" xfId="0" applyNumberFormat="1" applyFont="1" applyFill="1" applyBorder="1" applyAlignment="1" applyProtection="1">
      <alignment horizontal="center" vertical="center" shrinkToFit="1" readingOrder="2"/>
      <protection hidden="1"/>
    </xf>
    <xf numFmtId="3" fontId="2" fillId="2" borderId="22" xfId="0" applyNumberFormat="1" applyFont="1" applyFill="1" applyBorder="1" applyAlignment="1">
      <alignment horizontal="center" vertical="center" readingOrder="2"/>
    </xf>
    <xf numFmtId="3" fontId="2" fillId="2" borderId="12" xfId="0" applyNumberFormat="1" applyFont="1" applyFill="1" applyBorder="1" applyAlignment="1">
      <alignment horizontal="center" vertical="center" readingOrder="2"/>
    </xf>
    <xf numFmtId="3" fontId="2" fillId="2" borderId="11" xfId="0" applyNumberFormat="1" applyFont="1" applyFill="1" applyBorder="1" applyAlignment="1">
      <alignment horizontal="center" vertical="center" readingOrder="2"/>
    </xf>
    <xf numFmtId="3" fontId="2" fillId="2" borderId="14" xfId="0" applyNumberFormat="1" applyFont="1" applyFill="1" applyBorder="1" applyAlignment="1">
      <alignment horizontal="center" vertical="center" readingOrder="2"/>
    </xf>
    <xf numFmtId="3" fontId="2" fillId="2" borderId="13" xfId="0" applyNumberFormat="1" applyFont="1" applyFill="1" applyBorder="1" applyAlignment="1">
      <alignment horizontal="center" vertical="center" wrapText="1" readingOrder="2"/>
    </xf>
    <xf numFmtId="3" fontId="2" fillId="2" borderId="35" xfId="0" applyNumberFormat="1" applyFont="1" applyFill="1" applyBorder="1" applyAlignment="1">
      <alignment horizontal="center" vertical="center" readingOrder="2"/>
    </xf>
    <xf numFmtId="3" fontId="2" fillId="0" borderId="5" xfId="0" applyNumberFormat="1" applyFont="1" applyFill="1" applyBorder="1" applyAlignment="1" applyProtection="1">
      <alignment horizontal="center" vertical="center" shrinkToFit="1" readingOrder="2"/>
      <protection hidden="1"/>
    </xf>
    <xf numFmtId="3" fontId="2" fillId="0" borderId="40" xfId="0" applyNumberFormat="1" applyFont="1" applyFill="1" applyBorder="1" applyAlignment="1" applyProtection="1">
      <alignment horizontal="center" vertical="center" shrinkToFit="1" readingOrder="2"/>
      <protection hidden="1"/>
    </xf>
    <xf numFmtId="3" fontId="2" fillId="0" borderId="24" xfId="0" applyNumberFormat="1" applyFont="1" applyFill="1" applyBorder="1" applyAlignment="1" applyProtection="1">
      <alignment horizontal="center" shrinkToFit="1"/>
      <protection hidden="1"/>
    </xf>
    <xf numFmtId="3" fontId="2" fillId="0" borderId="1" xfId="0" applyNumberFormat="1" applyFont="1" applyFill="1" applyBorder="1" applyAlignment="1" applyProtection="1">
      <alignment horizontal="center" shrinkToFit="1"/>
      <protection hidden="1"/>
    </xf>
    <xf numFmtId="9" fontId="2" fillId="0" borderId="3" xfId="1" applyFont="1" applyFill="1" applyBorder="1" applyAlignment="1" applyProtection="1">
      <alignment horizontal="center" vertical="center" shrinkToFit="1" readingOrder="2"/>
      <protection hidden="1"/>
    </xf>
    <xf numFmtId="9" fontId="2" fillId="0" borderId="4" xfId="1" applyFont="1" applyFill="1" applyBorder="1" applyAlignment="1" applyProtection="1">
      <alignment horizontal="center" vertical="center" shrinkToFit="1" readingOrder="2"/>
      <protection hidden="1"/>
    </xf>
    <xf numFmtId="3" fontId="2" fillId="0" borderId="2" xfId="0" applyNumberFormat="1" applyFont="1" applyFill="1" applyBorder="1" applyAlignment="1" applyProtection="1">
      <alignment horizontal="center" vertical="center" shrinkToFit="1" readingOrder="2"/>
      <protection hidden="1"/>
    </xf>
    <xf numFmtId="3" fontId="2" fillId="0" borderId="3" xfId="0" applyNumberFormat="1" applyFont="1" applyFill="1" applyBorder="1" applyAlignment="1" applyProtection="1">
      <alignment horizontal="center" vertical="center" shrinkToFit="1" readingOrder="2"/>
      <protection hidden="1"/>
    </xf>
    <xf numFmtId="3" fontId="2" fillId="0" borderId="4" xfId="0" applyNumberFormat="1" applyFont="1" applyFill="1" applyBorder="1" applyAlignment="1" applyProtection="1">
      <alignment horizontal="center" vertical="center" shrinkToFit="1" readingOrder="2"/>
      <protection hidden="1"/>
    </xf>
    <xf numFmtId="3" fontId="2" fillId="0" borderId="1" xfId="0" applyNumberFormat="1" applyFont="1" applyFill="1" applyBorder="1" applyAlignment="1" applyProtection="1">
      <alignment horizontal="center" vertical="center" shrinkToFit="1" readingOrder="2"/>
      <protection hidden="1"/>
    </xf>
    <xf numFmtId="3" fontId="2" fillId="0" borderId="39" xfId="0" applyNumberFormat="1" applyFont="1" applyFill="1" applyBorder="1" applyAlignment="1" applyProtection="1">
      <alignment horizontal="center" vertical="center" shrinkToFit="1" readingOrder="2"/>
      <protection hidden="1"/>
    </xf>
    <xf numFmtId="3" fontId="11" fillId="2" borderId="60" xfId="0" applyNumberFormat="1" applyFont="1" applyFill="1" applyBorder="1" applyAlignment="1">
      <alignment horizontal="right" vertical="center" readingOrder="2"/>
    </xf>
    <xf numFmtId="3" fontId="2" fillId="0" borderId="25" xfId="0" applyNumberFormat="1" applyFont="1" applyFill="1" applyBorder="1" applyAlignment="1" applyProtection="1">
      <alignment horizontal="center" shrinkToFit="1"/>
      <protection hidden="1"/>
    </xf>
    <xf numFmtId="3" fontId="2" fillId="0" borderId="19" xfId="0" applyNumberFormat="1" applyFont="1" applyFill="1" applyBorder="1" applyAlignment="1" applyProtection="1">
      <alignment horizontal="center" shrinkToFit="1"/>
      <protection hidden="1"/>
    </xf>
    <xf numFmtId="9" fontId="2" fillId="0" borderId="18" xfId="1" applyFont="1" applyFill="1" applyBorder="1" applyAlignment="1" applyProtection="1">
      <alignment horizontal="center" vertical="center" shrinkToFit="1" readingOrder="2"/>
      <protection hidden="1"/>
    </xf>
    <xf numFmtId="9" fontId="2" fillId="0" borderId="21" xfId="1" applyFont="1" applyFill="1" applyBorder="1" applyAlignment="1" applyProtection="1">
      <alignment horizontal="center" vertical="center" shrinkToFit="1" readingOrder="2"/>
      <protection hidden="1"/>
    </xf>
    <xf numFmtId="3" fontId="2" fillId="0" borderId="20" xfId="0" applyNumberFormat="1" applyFont="1" applyFill="1" applyBorder="1" applyAlignment="1" applyProtection="1">
      <alignment horizontal="center" vertical="center" shrinkToFit="1" readingOrder="2"/>
      <protection hidden="1"/>
    </xf>
    <xf numFmtId="3" fontId="2" fillId="0" borderId="18" xfId="0" applyNumberFormat="1" applyFont="1" applyFill="1" applyBorder="1" applyAlignment="1" applyProtection="1">
      <alignment horizontal="center" vertical="center" shrinkToFit="1" readingOrder="2"/>
      <protection hidden="1"/>
    </xf>
    <xf numFmtId="3" fontId="2" fillId="0" borderId="21" xfId="0" applyNumberFormat="1" applyFont="1" applyFill="1" applyBorder="1" applyAlignment="1" applyProtection="1">
      <alignment horizontal="center" vertical="center" shrinkToFit="1" readingOrder="2"/>
      <protection hidden="1"/>
    </xf>
    <xf numFmtId="3" fontId="2" fillId="0" borderId="41" xfId="0" applyNumberFormat="1" applyFont="1" applyFill="1" applyBorder="1" applyAlignment="1" applyProtection="1">
      <alignment horizontal="center" vertical="center" shrinkToFit="1" readingOrder="2"/>
      <protection hidden="1"/>
    </xf>
    <xf numFmtId="3" fontId="2" fillId="0" borderId="60" xfId="0" applyNumberFormat="1" applyFont="1" applyFill="1" applyBorder="1" applyAlignment="1" applyProtection="1">
      <alignment horizontal="center" vertical="center" shrinkToFit="1" readingOrder="2"/>
      <protection hidden="1"/>
    </xf>
    <xf numFmtId="3" fontId="2" fillId="0" borderId="19" xfId="0" applyNumberFormat="1" applyFont="1" applyFill="1" applyBorder="1" applyAlignment="1" applyProtection="1">
      <alignment horizontal="center" vertical="center" shrinkToFit="1" readingOrder="2"/>
      <protection hidden="1"/>
    </xf>
    <xf numFmtId="3" fontId="2" fillId="0" borderId="56" xfId="0" applyNumberFormat="1" applyFont="1" applyFill="1" applyBorder="1" applyAlignment="1" applyProtection="1">
      <alignment horizontal="center" vertical="center" shrinkToFit="1" readingOrder="2"/>
      <protection hidden="1"/>
    </xf>
    <xf numFmtId="3" fontId="3" fillId="2" borderId="57" xfId="0" applyNumberFormat="1" applyFont="1" applyFill="1" applyBorder="1" applyAlignment="1">
      <alignment horizontal="center" vertical="center" readingOrder="2"/>
    </xf>
    <xf numFmtId="3" fontId="3" fillId="2" borderId="59" xfId="0" applyNumberFormat="1" applyFont="1" applyFill="1" applyBorder="1" applyAlignment="1">
      <alignment horizontal="center" vertical="center" readingOrder="2"/>
    </xf>
    <xf numFmtId="3" fontId="3" fillId="2" borderId="63" xfId="0" applyNumberFormat="1" applyFont="1" applyFill="1" applyBorder="1" applyAlignment="1">
      <alignment horizontal="center" vertical="center" readingOrder="2"/>
    </xf>
    <xf numFmtId="3" fontId="3" fillId="2" borderId="58" xfId="0" applyNumberFormat="1" applyFont="1" applyFill="1" applyBorder="1" applyAlignment="1">
      <alignment horizontal="center" vertical="center" readingOrder="2"/>
    </xf>
    <xf numFmtId="3" fontId="3" fillId="2" borderId="60" xfId="0" applyNumberFormat="1" applyFont="1" applyFill="1" applyBorder="1" applyAlignment="1">
      <alignment horizontal="center" vertical="center" readingOrder="2"/>
    </xf>
    <xf numFmtId="3" fontId="3" fillId="2" borderId="64" xfId="0" applyNumberFormat="1" applyFont="1" applyFill="1" applyBorder="1" applyAlignment="1">
      <alignment horizontal="center" vertical="center" readingOrder="2"/>
    </xf>
    <xf numFmtId="3" fontId="3" fillId="2" borderId="31" xfId="0" applyNumberFormat="1" applyFont="1" applyFill="1" applyBorder="1" applyAlignment="1">
      <alignment horizontal="center" vertical="center" readingOrder="2"/>
    </xf>
    <xf numFmtId="3" fontId="3" fillId="2" borderId="48" xfId="0" applyNumberFormat="1" applyFont="1" applyFill="1" applyBorder="1" applyAlignment="1">
      <alignment horizontal="center" vertical="center" readingOrder="2"/>
    </xf>
    <xf numFmtId="3" fontId="3" fillId="2" borderId="46" xfId="0" applyNumberFormat="1" applyFont="1" applyFill="1" applyBorder="1" applyAlignment="1">
      <alignment horizontal="center" vertical="center" readingOrder="2"/>
    </xf>
    <xf numFmtId="3" fontId="3" fillId="2" borderId="51" xfId="0" applyNumberFormat="1" applyFont="1" applyFill="1" applyBorder="1" applyAlignment="1">
      <alignment horizontal="center" vertical="center" readingOrder="2"/>
    </xf>
    <xf numFmtId="3" fontId="3" fillId="2" borderId="17" xfId="0" applyNumberFormat="1" applyFont="1" applyFill="1" applyBorder="1" applyAlignment="1">
      <alignment horizontal="center" vertical="center" readingOrder="2"/>
    </xf>
    <xf numFmtId="3" fontId="3" fillId="2" borderId="18" xfId="0" applyNumberFormat="1" applyFont="1" applyFill="1" applyBorder="1" applyAlignment="1">
      <alignment horizontal="center" vertical="center" readingOrder="2"/>
    </xf>
    <xf numFmtId="3" fontId="3" fillId="2" borderId="21" xfId="0" applyNumberFormat="1" applyFont="1" applyFill="1" applyBorder="1" applyAlignment="1">
      <alignment horizontal="center" vertical="center" readingOrder="2"/>
    </xf>
    <xf numFmtId="3" fontId="2" fillId="2" borderId="23" xfId="0" applyNumberFormat="1" applyFont="1" applyFill="1" applyBorder="1" applyAlignment="1">
      <alignment horizontal="center" vertical="center" shrinkToFit="1" readingOrder="2"/>
    </xf>
    <xf numFmtId="3" fontId="2" fillId="2" borderId="5" xfId="0" applyNumberFormat="1" applyFont="1" applyFill="1" applyBorder="1" applyAlignment="1">
      <alignment horizontal="center" vertical="center" shrinkToFit="1" readingOrder="2"/>
    </xf>
    <xf numFmtId="3" fontId="2" fillId="2" borderId="40" xfId="0" applyNumberFormat="1" applyFont="1" applyFill="1" applyBorder="1" applyAlignment="1">
      <alignment horizontal="center" vertical="center" shrinkToFit="1" readingOrder="2"/>
    </xf>
    <xf numFmtId="3" fontId="1" fillId="0" borderId="31" xfId="0" applyNumberFormat="1" applyFont="1" applyFill="1" applyBorder="1" applyAlignment="1" applyProtection="1">
      <alignment horizontal="center" vertical="center" shrinkToFit="1" readingOrder="2"/>
      <protection hidden="1"/>
    </xf>
    <xf numFmtId="3" fontId="1" fillId="0" borderId="32" xfId="0" applyNumberFormat="1" applyFont="1" applyFill="1" applyBorder="1" applyAlignment="1" applyProtection="1">
      <alignment horizontal="center" vertical="center" shrinkToFit="1" readingOrder="2"/>
      <protection hidden="1"/>
    </xf>
    <xf numFmtId="3" fontId="1" fillId="0" borderId="48" xfId="0" applyNumberFormat="1" applyFont="1" applyFill="1" applyBorder="1" applyAlignment="1" applyProtection="1">
      <alignment horizontal="center" vertical="center" shrinkToFit="1" readingOrder="2"/>
      <protection hidden="1"/>
    </xf>
    <xf numFmtId="3" fontId="1" fillId="0" borderId="49" xfId="0" applyNumberFormat="1" applyFont="1" applyFill="1" applyBorder="1" applyAlignment="1" applyProtection="1">
      <alignment horizontal="center" vertical="center" shrinkToFit="1" readingOrder="2"/>
      <protection hidden="1"/>
    </xf>
    <xf numFmtId="3" fontId="2" fillId="2" borderId="24" xfId="0" applyNumberFormat="1" applyFont="1" applyFill="1" applyBorder="1" applyAlignment="1">
      <alignment horizontal="center" vertical="center" shrinkToFit="1" readingOrder="2"/>
    </xf>
    <xf numFmtId="3" fontId="2" fillId="2" borderId="1" xfId="0" applyNumberFormat="1" applyFont="1" applyFill="1" applyBorder="1" applyAlignment="1">
      <alignment horizontal="center" vertical="center" shrinkToFit="1" readingOrder="2"/>
    </xf>
    <xf numFmtId="3" fontId="2" fillId="2" borderId="39" xfId="0" applyNumberFormat="1" applyFont="1" applyFill="1" applyBorder="1" applyAlignment="1">
      <alignment horizontal="center" vertical="center" shrinkToFit="1" readingOrder="2"/>
    </xf>
    <xf numFmtId="3" fontId="1" fillId="0" borderId="8" xfId="0" applyNumberFormat="1" applyFont="1" applyFill="1" applyBorder="1" applyAlignment="1" applyProtection="1">
      <alignment horizontal="center" vertical="center" shrinkToFit="1" readingOrder="2"/>
      <protection hidden="1"/>
    </xf>
    <xf numFmtId="3" fontId="1" fillId="0" borderId="9" xfId="0" applyNumberFormat="1" applyFont="1" applyFill="1" applyBorder="1" applyAlignment="1" applyProtection="1">
      <alignment horizontal="center" vertical="center" shrinkToFit="1" readingOrder="2"/>
      <protection hidden="1"/>
    </xf>
    <xf numFmtId="3" fontId="1" fillId="0" borderId="15" xfId="0" applyNumberFormat="1" applyFont="1" applyFill="1" applyBorder="1" applyAlignment="1" applyProtection="1">
      <alignment horizontal="center" vertical="center" shrinkToFit="1" readingOrder="2"/>
      <protection hidden="1"/>
    </xf>
    <xf numFmtId="3" fontId="1" fillId="0" borderId="55" xfId="0" applyNumberFormat="1" applyFont="1" applyFill="1" applyBorder="1" applyAlignment="1" applyProtection="1">
      <alignment horizontal="center" vertical="center" shrinkToFit="1" readingOrder="2"/>
      <protection hidden="1"/>
    </xf>
    <xf numFmtId="3" fontId="1" fillId="2" borderId="10" xfId="0" applyNumberFormat="1" applyFont="1" applyFill="1" applyBorder="1" applyAlignment="1">
      <alignment horizontal="center" vertical="center" readingOrder="2"/>
    </xf>
    <xf numFmtId="3" fontId="1" fillId="2" borderId="11" xfId="0" applyNumberFormat="1" applyFont="1" applyFill="1" applyBorder="1" applyAlignment="1">
      <alignment horizontal="center" vertical="center" readingOrder="2"/>
    </xf>
    <xf numFmtId="3" fontId="1" fillId="2" borderId="35" xfId="0" applyNumberFormat="1" applyFont="1" applyFill="1" applyBorder="1" applyAlignment="1">
      <alignment horizontal="center" vertical="center" readingOrder="2"/>
    </xf>
    <xf numFmtId="3" fontId="1" fillId="0" borderId="11" xfId="0" applyNumberFormat="1" applyFont="1" applyFill="1" applyBorder="1" applyAlignment="1" applyProtection="1">
      <alignment horizontal="center" vertical="center" shrinkToFit="1" readingOrder="2"/>
      <protection hidden="1"/>
    </xf>
    <xf numFmtId="0" fontId="1" fillId="0" borderId="11" xfId="0" applyNumberFormat="1" applyFont="1" applyFill="1" applyBorder="1" applyAlignment="1" applyProtection="1">
      <alignment horizontal="center" vertical="center" shrinkToFit="1" readingOrder="2"/>
      <protection hidden="1"/>
    </xf>
    <xf numFmtId="0" fontId="1" fillId="0" borderId="14" xfId="0" applyNumberFormat="1" applyFont="1" applyFill="1" applyBorder="1" applyAlignment="1" applyProtection="1">
      <alignment horizontal="center" vertical="center" shrinkToFit="1" readingOrder="2"/>
      <protection hidden="1"/>
    </xf>
    <xf numFmtId="3" fontId="1" fillId="0" borderId="10" xfId="0" applyNumberFormat="1" applyFont="1" applyFill="1" applyBorder="1" applyAlignment="1" applyProtection="1">
      <alignment horizontal="center" vertical="center" shrinkToFit="1" readingOrder="2"/>
      <protection hidden="1"/>
    </xf>
    <xf numFmtId="3" fontId="1" fillId="0" borderId="14" xfId="0" applyNumberFormat="1" applyFont="1" applyFill="1" applyBorder="1" applyAlignment="1" applyProtection="1">
      <alignment horizontal="center" vertical="center" shrinkToFit="1" readingOrder="2"/>
      <protection hidden="1"/>
    </xf>
    <xf numFmtId="3" fontId="1" fillId="0" borderId="35" xfId="0" applyNumberFormat="1" applyFont="1" applyFill="1" applyBorder="1" applyAlignment="1" applyProtection="1">
      <alignment horizontal="center" vertical="center" shrinkToFit="1" readingOrder="2"/>
      <protection hidden="1"/>
    </xf>
    <xf numFmtId="3" fontId="2" fillId="2" borderId="43" xfId="0" applyNumberFormat="1" applyFont="1" applyFill="1" applyBorder="1" applyAlignment="1">
      <alignment horizontal="center" vertical="center" shrinkToFit="1" readingOrder="2"/>
    </xf>
    <xf numFmtId="3" fontId="2" fillId="2" borderId="44" xfId="0" applyNumberFormat="1" applyFont="1" applyFill="1" applyBorder="1" applyAlignment="1">
      <alignment horizontal="center" vertical="center" shrinkToFit="1" readingOrder="2"/>
    </xf>
    <xf numFmtId="3" fontId="2" fillId="2" borderId="54" xfId="0" applyNumberFormat="1" applyFont="1" applyFill="1" applyBorder="1" applyAlignment="1">
      <alignment horizontal="center" vertical="center" shrinkToFit="1" readingOrder="2"/>
    </xf>
    <xf numFmtId="3" fontId="1" fillId="0" borderId="0" xfId="0" applyNumberFormat="1" applyFont="1" applyFill="1" applyBorder="1" applyAlignment="1" applyProtection="1">
      <alignment horizontal="center" vertical="center" shrinkToFit="1" readingOrder="2"/>
      <protection hidden="1"/>
    </xf>
    <xf numFmtId="3" fontId="1" fillId="0" borderId="69" xfId="0" applyNumberFormat="1" applyFont="1" applyFill="1" applyBorder="1" applyAlignment="1" applyProtection="1">
      <alignment horizontal="center" vertical="center" shrinkToFit="1" readingOrder="2"/>
      <protection hidden="1"/>
    </xf>
    <xf numFmtId="0" fontId="53" fillId="8" borderId="0" xfId="0" applyFont="1" applyFill="1" applyAlignment="1" applyProtection="1">
      <alignment horizontal="center" vertical="center" textRotation="90" wrapText="1"/>
      <protection hidden="1"/>
    </xf>
    <xf numFmtId="0" fontId="6" fillId="4" borderId="10" xfId="0" applyFont="1" applyFill="1" applyBorder="1" applyAlignment="1" applyProtection="1">
      <alignment horizontal="center" vertical="top" wrapText="1" readingOrder="2"/>
      <protection hidden="1"/>
    </xf>
    <xf numFmtId="0" fontId="6" fillId="4" borderId="11" xfId="0" applyFont="1" applyFill="1" applyBorder="1" applyAlignment="1" applyProtection="1">
      <alignment horizontal="center" vertical="top" readingOrder="2"/>
      <protection hidden="1"/>
    </xf>
    <xf numFmtId="0" fontId="6" fillId="0" borderId="10" xfId="0" applyFont="1" applyFill="1" applyBorder="1" applyAlignment="1" applyProtection="1">
      <alignment horizontal="right" vertical="top" wrapText="1" readingOrder="2"/>
      <protection hidden="1"/>
    </xf>
    <xf numFmtId="0" fontId="6" fillId="0" borderId="11" xfId="0" applyFont="1" applyFill="1" applyBorder="1" applyAlignment="1" applyProtection="1">
      <alignment horizontal="right" vertical="top" wrapText="1" readingOrder="2"/>
      <protection hidden="1"/>
    </xf>
    <xf numFmtId="0" fontId="6" fillId="0" borderId="35" xfId="0" applyFont="1" applyFill="1" applyBorder="1" applyAlignment="1" applyProtection="1">
      <alignment horizontal="right" vertical="top" wrapText="1" readingOrder="2"/>
      <protection hidden="1"/>
    </xf>
    <xf numFmtId="3" fontId="4" fillId="4" borderId="10" xfId="0" applyNumberFormat="1" applyFont="1" applyFill="1" applyBorder="1" applyAlignment="1" applyProtection="1">
      <alignment horizontal="center" vertical="center" shrinkToFit="1" readingOrder="2"/>
      <protection hidden="1"/>
    </xf>
    <xf numFmtId="3" fontId="4" fillId="4" borderId="11" xfId="0" applyNumberFormat="1" applyFont="1" applyFill="1" applyBorder="1" applyAlignment="1" applyProtection="1">
      <alignment horizontal="center" vertical="center" shrinkToFit="1" readingOrder="2"/>
      <protection hidden="1"/>
    </xf>
    <xf numFmtId="3" fontId="51" fillId="8" borderId="0" xfId="0" applyNumberFormat="1" applyFont="1" applyFill="1" applyBorder="1" applyAlignment="1" applyProtection="1">
      <alignment horizontal="center" vertical="center" textRotation="90" readingOrder="2"/>
      <protection hidden="1"/>
    </xf>
    <xf numFmtId="3" fontId="4" fillId="4" borderId="12" xfId="0" applyNumberFormat="1" applyFont="1" applyFill="1" applyBorder="1" applyAlignment="1" applyProtection="1">
      <alignment horizontal="center" vertical="center" shrinkToFit="1" readingOrder="2"/>
      <protection hidden="1"/>
    </xf>
    <xf numFmtId="3" fontId="4" fillId="0" borderId="38" xfId="0" applyNumberFormat="1" applyFont="1" applyBorder="1" applyAlignment="1" applyProtection="1">
      <alignment horizontal="center" vertical="center" shrinkToFit="1" readingOrder="2"/>
      <protection hidden="1"/>
    </xf>
    <xf numFmtId="3" fontId="4" fillId="4" borderId="37" xfId="0" applyNumberFormat="1" applyFont="1" applyFill="1" applyBorder="1" applyAlignment="1" applyProtection="1">
      <alignment horizontal="center" vertical="center" shrinkToFit="1" readingOrder="2"/>
      <protection hidden="1"/>
    </xf>
    <xf numFmtId="3" fontId="4" fillId="0" borderId="67" xfId="0" applyNumberFormat="1" applyFont="1" applyBorder="1" applyAlignment="1" applyProtection="1">
      <alignment horizontal="center" vertical="center" shrinkToFit="1" readingOrder="2"/>
      <protection hidden="1"/>
    </xf>
    <xf numFmtId="49" fontId="4" fillId="0" borderId="5" xfId="0" applyNumberFormat="1" applyFont="1" applyBorder="1" applyAlignment="1" applyProtection="1">
      <alignment horizontal="center" vertical="center" shrinkToFit="1" readingOrder="2"/>
      <protection hidden="1"/>
    </xf>
    <xf numFmtId="49" fontId="4" fillId="0" borderId="1" xfId="0" applyNumberFormat="1" applyFont="1" applyBorder="1" applyAlignment="1" applyProtection="1">
      <alignment horizontal="center" vertical="center" shrinkToFit="1" readingOrder="2"/>
      <protection hidden="1"/>
    </xf>
    <xf numFmtId="3" fontId="51" fillId="8" borderId="0" xfId="0" applyNumberFormat="1" applyFont="1" applyFill="1" applyBorder="1" applyAlignment="1" applyProtection="1">
      <alignment horizontal="center" vertical="center" textRotation="90" wrapText="1" readingOrder="2"/>
      <protection hidden="1"/>
    </xf>
    <xf numFmtId="49" fontId="4" fillId="0" borderId="13" xfId="0" applyNumberFormat="1" applyFont="1" applyFill="1" applyBorder="1" applyAlignment="1" applyProtection="1">
      <alignment horizontal="right" vertical="center" shrinkToFit="1" readingOrder="2"/>
      <protection hidden="1"/>
    </xf>
    <xf numFmtId="49" fontId="4" fillId="0" borderId="11" xfId="0" applyNumberFormat="1" applyFont="1" applyFill="1" applyBorder="1" applyAlignment="1" applyProtection="1">
      <alignment horizontal="right" vertical="center" shrinkToFit="1" readingOrder="2"/>
      <protection hidden="1"/>
    </xf>
    <xf numFmtId="3" fontId="4" fillId="4" borderId="14" xfId="0" applyNumberFormat="1" applyFont="1" applyFill="1" applyBorder="1" applyAlignment="1" applyProtection="1">
      <alignment horizontal="center" vertical="center" shrinkToFit="1" readingOrder="2"/>
      <protection hidden="1"/>
    </xf>
    <xf numFmtId="3" fontId="4" fillId="4" borderId="13" xfId="0" applyNumberFormat="1" applyFont="1" applyFill="1" applyBorder="1" applyAlignment="1" applyProtection="1">
      <alignment horizontal="center" vertical="center" shrinkToFit="1" readingOrder="2"/>
      <protection hidden="1"/>
    </xf>
    <xf numFmtId="3" fontId="4" fillId="0" borderId="13" xfId="0" applyNumberFormat="1" applyFont="1" applyBorder="1" applyAlignment="1" applyProtection="1">
      <alignment horizontal="right" vertical="center" shrinkToFit="1" readingOrder="2"/>
      <protection hidden="1"/>
    </xf>
    <xf numFmtId="3" fontId="4" fillId="0" borderId="11" xfId="0" applyNumberFormat="1" applyFont="1" applyBorder="1" applyAlignment="1" applyProtection="1">
      <alignment horizontal="right" vertical="center" shrinkToFit="1" readingOrder="2"/>
      <protection hidden="1"/>
    </xf>
    <xf numFmtId="3" fontId="4" fillId="0" borderId="35" xfId="0" applyNumberFormat="1" applyFont="1" applyBorder="1" applyAlignment="1" applyProtection="1">
      <alignment horizontal="right" vertical="center" shrinkToFit="1" readingOrder="2"/>
      <protection hidden="1"/>
    </xf>
    <xf numFmtId="3" fontId="6" fillId="0" borderId="13" xfId="0" applyNumberFormat="1" applyFont="1" applyBorder="1" applyAlignment="1" applyProtection="1">
      <alignment horizontal="center" vertical="center" shrinkToFit="1" readingOrder="2"/>
      <protection hidden="1"/>
    </xf>
    <xf numFmtId="3" fontId="6" fillId="0" borderId="14" xfId="0" applyNumberFormat="1" applyFont="1" applyBorder="1" applyAlignment="1" applyProtection="1">
      <alignment horizontal="center" vertical="center" shrinkToFit="1" readingOrder="2"/>
      <protection hidden="1"/>
    </xf>
    <xf numFmtId="49" fontId="4" fillId="0" borderId="19" xfId="0" applyNumberFormat="1" applyFont="1" applyBorder="1" applyAlignment="1" applyProtection="1">
      <alignment horizontal="center" vertical="center" shrinkToFit="1" readingOrder="2"/>
      <protection hidden="1"/>
    </xf>
    <xf numFmtId="3" fontId="4" fillId="0" borderId="24" xfId="0" applyNumberFormat="1" applyFont="1" applyBorder="1" applyAlignment="1" applyProtection="1">
      <alignment horizontal="center" vertical="center" shrinkToFit="1" readingOrder="2"/>
      <protection hidden="1"/>
    </xf>
    <xf numFmtId="3" fontId="4" fillId="0" borderId="1" xfId="0" applyNumberFormat="1" applyFont="1" applyBorder="1" applyAlignment="1" applyProtection="1">
      <alignment horizontal="center" vertical="center" shrinkToFit="1" readingOrder="2"/>
      <protection hidden="1"/>
    </xf>
    <xf numFmtId="3" fontId="4" fillId="0" borderId="25" xfId="0" applyNumberFormat="1" applyFont="1" applyBorder="1" applyAlignment="1" applyProtection="1">
      <alignment horizontal="center" vertical="center" shrinkToFit="1" readingOrder="2"/>
      <protection hidden="1"/>
    </xf>
    <xf numFmtId="3" fontId="4" fillId="0" borderId="19" xfId="0" applyNumberFormat="1" applyFont="1" applyBorder="1" applyAlignment="1" applyProtection="1">
      <alignment horizontal="center" vertical="center" shrinkToFit="1" readingOrder="2"/>
      <protection hidden="1"/>
    </xf>
    <xf numFmtId="0" fontId="0" fillId="0" borderId="0" xfId="0" applyAlignment="1" applyProtection="1">
      <alignment horizontal="center"/>
      <protection hidden="1"/>
    </xf>
    <xf numFmtId="0" fontId="11" fillId="0" borderId="0" xfId="0" applyFont="1" applyAlignment="1" applyProtection="1">
      <alignment horizontal="center" shrinkToFit="1"/>
      <protection hidden="1"/>
    </xf>
    <xf numFmtId="49" fontId="4" fillId="0" borderId="35" xfId="0" applyNumberFormat="1" applyFont="1" applyFill="1" applyBorder="1" applyAlignment="1" applyProtection="1">
      <alignment horizontal="right" vertical="center" shrinkToFit="1" readingOrder="2"/>
      <protection hidden="1"/>
    </xf>
    <xf numFmtId="3" fontId="2" fillId="4" borderId="10" xfId="0" applyNumberFormat="1" applyFont="1" applyFill="1" applyBorder="1" applyAlignment="1" applyProtection="1">
      <alignment horizontal="center" vertical="center" shrinkToFit="1" readingOrder="2"/>
      <protection hidden="1"/>
    </xf>
    <xf numFmtId="3" fontId="2" fillId="4" borderId="11" xfId="0" applyNumberFormat="1" applyFont="1" applyFill="1" applyBorder="1" applyAlignment="1" applyProtection="1">
      <alignment horizontal="center" vertical="center" shrinkToFit="1" readingOrder="2"/>
      <protection hidden="1"/>
    </xf>
    <xf numFmtId="3" fontId="2" fillId="4" borderId="14" xfId="0" applyNumberFormat="1" applyFont="1" applyFill="1" applyBorder="1" applyAlignment="1" applyProtection="1">
      <alignment horizontal="center" vertical="center" shrinkToFit="1" readingOrder="2"/>
      <protection hidden="1"/>
    </xf>
    <xf numFmtId="3" fontId="50" fillId="0" borderId="13" xfId="0" applyNumberFormat="1" applyFont="1" applyFill="1" applyBorder="1" applyAlignment="1" applyProtection="1">
      <alignment horizontal="right" vertical="center" shrinkToFit="1" readingOrder="2"/>
      <protection hidden="1"/>
    </xf>
    <xf numFmtId="3" fontId="50" fillId="0" borderId="11" xfId="0" applyNumberFormat="1" applyFont="1" applyFill="1" applyBorder="1" applyAlignment="1" applyProtection="1">
      <alignment horizontal="right" vertical="center" shrinkToFit="1" readingOrder="2"/>
      <protection hidden="1"/>
    </xf>
    <xf numFmtId="3" fontId="50" fillId="0" borderId="35" xfId="0" applyNumberFormat="1" applyFont="1" applyFill="1" applyBorder="1" applyAlignment="1" applyProtection="1">
      <alignment horizontal="right" vertical="center" shrinkToFit="1" readingOrder="2"/>
      <protection hidden="1"/>
    </xf>
    <xf numFmtId="3" fontId="10" fillId="4" borderId="29" xfId="0" applyNumberFormat="1" applyFont="1" applyFill="1" applyBorder="1" applyAlignment="1" applyProtection="1">
      <alignment horizontal="center" vertical="center" shrinkToFit="1" readingOrder="2"/>
      <protection hidden="1"/>
    </xf>
    <xf numFmtId="3" fontId="10" fillId="4" borderId="33" xfId="0" applyNumberFormat="1" applyFont="1" applyFill="1" applyBorder="1" applyAlignment="1" applyProtection="1">
      <alignment horizontal="center" vertical="center" shrinkToFit="1" readingOrder="2"/>
      <protection hidden="1"/>
    </xf>
    <xf numFmtId="3" fontId="10" fillId="4" borderId="25" xfId="0" applyNumberFormat="1" applyFont="1" applyFill="1" applyBorder="1" applyAlignment="1" applyProtection="1">
      <alignment horizontal="center" vertical="center" shrinkToFit="1" readingOrder="2"/>
      <protection hidden="1"/>
    </xf>
    <xf numFmtId="3" fontId="10" fillId="4" borderId="19" xfId="0" applyNumberFormat="1" applyFont="1" applyFill="1" applyBorder="1" applyAlignment="1" applyProtection="1">
      <alignment horizontal="center" vertical="center" shrinkToFit="1" readingOrder="2"/>
      <protection hidden="1"/>
    </xf>
    <xf numFmtId="3" fontId="10" fillId="0" borderId="0" xfId="0" applyNumberFormat="1" applyFont="1" applyBorder="1" applyAlignment="1" applyProtection="1">
      <alignment horizontal="right" vertical="center" shrinkToFit="1" readingOrder="2"/>
      <protection hidden="1"/>
    </xf>
    <xf numFmtId="3" fontId="4" fillId="4" borderId="22" xfId="0" applyNumberFormat="1" applyFont="1" applyFill="1" applyBorder="1" applyAlignment="1" applyProtection="1">
      <alignment horizontal="center" vertical="center" shrinkToFit="1" readingOrder="2"/>
      <protection hidden="1"/>
    </xf>
    <xf numFmtId="3" fontId="4" fillId="0" borderId="39" xfId="0" applyNumberFormat="1" applyFont="1" applyBorder="1" applyAlignment="1" applyProtection="1">
      <alignment horizontal="center" vertical="center" shrinkToFit="1" readingOrder="2"/>
      <protection hidden="1"/>
    </xf>
    <xf numFmtId="3" fontId="2" fillId="0" borderId="33" xfId="0" applyNumberFormat="1" applyFont="1" applyBorder="1" applyAlignment="1" applyProtection="1">
      <alignment horizontal="center" vertical="center" shrinkToFit="1" readingOrder="2"/>
      <protection hidden="1"/>
    </xf>
    <xf numFmtId="3" fontId="2" fillId="0" borderId="68" xfId="0" applyNumberFormat="1" applyFont="1" applyBorder="1" applyAlignment="1" applyProtection="1">
      <alignment horizontal="center" vertical="center" shrinkToFit="1" readingOrder="2"/>
      <protection hidden="1"/>
    </xf>
    <xf numFmtId="3" fontId="2" fillId="0" borderId="19" xfId="0" applyNumberFormat="1" applyFont="1" applyBorder="1" applyAlignment="1" applyProtection="1">
      <alignment horizontal="center" vertical="center" shrinkToFit="1" readingOrder="2"/>
      <protection hidden="1"/>
    </xf>
    <xf numFmtId="3" fontId="2" fillId="0" borderId="56" xfId="0" applyNumberFormat="1" applyFont="1" applyBorder="1" applyAlignment="1" applyProtection="1">
      <alignment horizontal="center" vertical="center" shrinkToFit="1" readingOrder="2"/>
      <protection hidden="1"/>
    </xf>
    <xf numFmtId="3" fontId="4" fillId="0" borderId="23" xfId="0" applyNumberFormat="1" applyFont="1" applyBorder="1" applyAlignment="1" applyProtection="1">
      <alignment horizontal="center" vertical="center" shrinkToFit="1" readingOrder="2"/>
      <protection hidden="1"/>
    </xf>
    <xf numFmtId="3" fontId="4" fillId="0" borderId="5" xfId="0" applyNumberFormat="1" applyFont="1" applyBorder="1" applyAlignment="1" applyProtection="1">
      <alignment horizontal="center" vertical="center" shrinkToFit="1" readingOrder="2"/>
      <protection hidden="1"/>
    </xf>
    <xf numFmtId="3" fontId="4" fillId="0" borderId="5" xfId="0" quotePrefix="1" applyNumberFormat="1" applyFont="1" applyBorder="1" applyAlignment="1" applyProtection="1">
      <alignment horizontal="center" vertical="center" shrinkToFit="1" readingOrder="2"/>
      <protection hidden="1"/>
    </xf>
    <xf numFmtId="3" fontId="4" fillId="0" borderId="74" xfId="0" applyNumberFormat="1" applyFont="1" applyBorder="1" applyAlignment="1" applyProtection="1">
      <alignment horizontal="center" vertical="center" shrinkToFit="1" readingOrder="2"/>
      <protection hidden="1"/>
    </xf>
    <xf numFmtId="3" fontId="4" fillId="4" borderId="35" xfId="0" applyNumberFormat="1" applyFont="1" applyFill="1" applyBorder="1" applyAlignment="1" applyProtection="1">
      <alignment horizontal="center" vertical="center" shrinkToFit="1" readingOrder="2"/>
      <protection hidden="1"/>
    </xf>
    <xf numFmtId="3" fontId="4" fillId="0" borderId="40" xfId="0" applyNumberFormat="1" applyFont="1" applyBorder="1" applyAlignment="1" applyProtection="1">
      <alignment horizontal="center" vertical="center" shrinkToFit="1" readingOrder="2"/>
      <protection hidden="1"/>
    </xf>
    <xf numFmtId="0" fontId="2" fillId="0" borderId="5" xfId="0" quotePrefix="1" applyFont="1" applyBorder="1" applyAlignment="1" applyProtection="1">
      <alignment horizontal="center" vertical="center" shrinkToFit="1" readingOrder="2"/>
      <protection hidden="1"/>
    </xf>
    <xf numFmtId="0" fontId="2" fillId="0" borderId="5" xfId="0" applyFont="1" applyBorder="1" applyAlignment="1" applyProtection="1">
      <alignment horizontal="center" vertical="center" shrinkToFit="1" readingOrder="2"/>
      <protection hidden="1"/>
    </xf>
    <xf numFmtId="0" fontId="2" fillId="0" borderId="40" xfId="0" applyFont="1" applyBorder="1" applyAlignment="1" applyProtection="1">
      <alignment horizontal="center" vertical="center" shrinkToFit="1" readingOrder="2"/>
      <protection hidden="1"/>
    </xf>
    <xf numFmtId="0" fontId="2" fillId="0" borderId="24" xfId="0" quotePrefix="1" applyFont="1" applyFill="1" applyBorder="1" applyAlignment="1" applyProtection="1">
      <alignment horizontal="center" vertical="center" shrinkToFit="1" readingOrder="2"/>
      <protection hidden="1"/>
    </xf>
    <xf numFmtId="0" fontId="2" fillId="0" borderId="1" xfId="0" applyFont="1" applyFill="1" applyBorder="1" applyAlignment="1" applyProtection="1">
      <alignment horizontal="center" vertical="center" shrinkToFit="1" readingOrder="2"/>
      <protection hidden="1"/>
    </xf>
    <xf numFmtId="0" fontId="2" fillId="0" borderId="39" xfId="0" applyFont="1" applyFill="1" applyBorder="1" applyAlignment="1" applyProtection="1">
      <alignment horizontal="center" vertical="center" shrinkToFit="1" readingOrder="2"/>
      <protection hidden="1"/>
    </xf>
    <xf numFmtId="0" fontId="2" fillId="4" borderId="22" xfId="0" applyFont="1" applyFill="1" applyBorder="1" applyAlignment="1" applyProtection="1">
      <alignment horizontal="center" vertical="center" shrinkToFit="1" readingOrder="2"/>
      <protection hidden="1"/>
    </xf>
    <xf numFmtId="0" fontId="2" fillId="4" borderId="12" xfId="0" applyFont="1" applyFill="1" applyBorder="1" applyAlignment="1" applyProtection="1">
      <alignment horizontal="center" vertical="center" shrinkToFit="1" readingOrder="2"/>
      <protection hidden="1"/>
    </xf>
    <xf numFmtId="0" fontId="2" fillId="4" borderId="37" xfId="0" applyFont="1" applyFill="1" applyBorder="1" applyAlignment="1" applyProtection="1">
      <alignment horizontal="center" vertical="center" shrinkToFit="1" readingOrder="2"/>
      <protection hidden="1"/>
    </xf>
    <xf numFmtId="3" fontId="4" fillId="0" borderId="56" xfId="0" applyNumberFormat="1" applyFont="1" applyBorder="1" applyAlignment="1" applyProtection="1">
      <alignment horizontal="center" vertical="center" shrinkToFit="1" readingOrder="2"/>
      <protection hidden="1"/>
    </xf>
    <xf numFmtId="0" fontId="2" fillId="0" borderId="25" xfId="0" applyFont="1" applyBorder="1" applyAlignment="1" applyProtection="1">
      <alignment horizontal="center" vertical="center" shrinkToFit="1" readingOrder="2"/>
      <protection hidden="1"/>
    </xf>
    <xf numFmtId="0" fontId="2" fillId="0" borderId="19" xfId="0" applyFont="1" applyBorder="1" applyAlignment="1" applyProtection="1">
      <alignment horizontal="center" vertical="center" shrinkToFit="1" readingOrder="2"/>
      <protection hidden="1"/>
    </xf>
    <xf numFmtId="164" fontId="1" fillId="0" borderId="38" xfId="0" applyNumberFormat="1" applyFont="1" applyBorder="1" applyAlignment="1" applyProtection="1">
      <alignment horizontal="center" vertical="center" shrinkToFit="1" readingOrder="2"/>
      <protection hidden="1"/>
    </xf>
    <xf numFmtId="164" fontId="27" fillId="0" borderId="41" xfId="0" applyNumberFormat="1" applyFont="1" applyBorder="1" applyAlignment="1" applyProtection="1">
      <alignment horizontal="center" vertical="center" shrinkToFit="1" readingOrder="2"/>
      <protection hidden="1"/>
    </xf>
    <xf numFmtId="164" fontId="27" fillId="0" borderId="70" xfId="0" applyNumberFormat="1" applyFont="1" applyBorder="1" applyAlignment="1" applyProtection="1">
      <alignment horizontal="center" vertical="center" shrinkToFit="1" readingOrder="2"/>
      <protection hidden="1"/>
    </xf>
    <xf numFmtId="3" fontId="27" fillId="0" borderId="41" xfId="0" applyNumberFormat="1" applyFont="1" applyBorder="1" applyAlignment="1" applyProtection="1">
      <alignment horizontal="center" vertical="center" shrinkToFit="1" readingOrder="2"/>
      <protection hidden="1"/>
    </xf>
    <xf numFmtId="3" fontId="27" fillId="0" borderId="64" xfId="0" applyNumberFormat="1" applyFont="1" applyBorder="1" applyAlignment="1" applyProtection="1">
      <alignment horizontal="center" vertical="center" shrinkToFit="1" readingOrder="2"/>
      <protection hidden="1"/>
    </xf>
    <xf numFmtId="0" fontId="2" fillId="0" borderId="19" xfId="0" applyFont="1" applyFill="1" applyBorder="1" applyAlignment="1" applyProtection="1">
      <alignment horizontal="center" vertical="center" shrinkToFit="1" readingOrder="2"/>
      <protection hidden="1"/>
    </xf>
    <xf numFmtId="0" fontId="2" fillId="0" borderId="56" xfId="0" applyFont="1" applyFill="1" applyBorder="1" applyAlignment="1" applyProtection="1">
      <alignment horizontal="center" vertical="center" shrinkToFit="1" readingOrder="2"/>
      <protection hidden="1"/>
    </xf>
    <xf numFmtId="3" fontId="1" fillId="0" borderId="10" xfId="0" applyNumberFormat="1" applyFont="1" applyBorder="1" applyAlignment="1" applyProtection="1">
      <alignment horizontal="center" vertical="center" shrinkToFit="1" readingOrder="2"/>
      <protection hidden="1"/>
    </xf>
    <xf numFmtId="3" fontId="1" fillId="0" borderId="11" xfId="0" applyNumberFormat="1" applyFont="1" applyBorder="1" applyAlignment="1" applyProtection="1">
      <alignment horizontal="center" vertical="center" shrinkToFit="1" readingOrder="2"/>
      <protection hidden="1"/>
    </xf>
    <xf numFmtId="0" fontId="2" fillId="0" borderId="23" xfId="0" applyFont="1" applyBorder="1" applyAlignment="1" applyProtection="1">
      <alignment horizontal="center" vertical="center" shrinkToFit="1" readingOrder="2"/>
      <protection hidden="1"/>
    </xf>
    <xf numFmtId="3" fontId="19" fillId="2" borderId="0" xfId="0" applyNumberFormat="1" applyFont="1" applyFill="1" applyBorder="1" applyAlignment="1" applyProtection="1">
      <alignment horizontal="right" wrapText="1" readingOrder="2"/>
      <protection hidden="1"/>
    </xf>
    <xf numFmtId="0" fontId="6" fillId="4" borderId="11" xfId="0" applyFont="1" applyFill="1" applyBorder="1" applyAlignment="1" applyProtection="1">
      <alignment horizontal="center" vertical="top" wrapText="1" readingOrder="2"/>
      <protection hidden="1"/>
    </xf>
    <xf numFmtId="0" fontId="6" fillId="4" borderId="35" xfId="0" applyFont="1" applyFill="1" applyBorder="1" applyAlignment="1" applyProtection="1">
      <alignment horizontal="center" vertical="top" wrapText="1" readingOrder="2"/>
      <protection hidden="1"/>
    </xf>
    <xf numFmtId="3" fontId="11" fillId="2" borderId="0" xfId="0" applyNumberFormat="1" applyFont="1" applyFill="1" applyBorder="1" applyAlignment="1" applyProtection="1">
      <alignment horizontal="right" vertical="center" readingOrder="2"/>
      <protection hidden="1"/>
    </xf>
    <xf numFmtId="3" fontId="19" fillId="2" borderId="0" xfId="0" applyNumberFormat="1" applyFont="1" applyFill="1" applyBorder="1" applyAlignment="1" applyProtection="1">
      <alignment horizontal="right" vertical="center" readingOrder="2"/>
      <protection hidden="1"/>
    </xf>
    <xf numFmtId="22" fontId="6" fillId="4" borderId="10" xfId="0" applyNumberFormat="1" applyFont="1" applyFill="1" applyBorder="1" applyAlignment="1" applyProtection="1">
      <alignment horizontal="center" vertical="top" wrapText="1" readingOrder="2"/>
      <protection hidden="1"/>
    </xf>
    <xf numFmtId="22" fontId="6" fillId="4" borderId="11" xfId="0" applyNumberFormat="1" applyFont="1" applyFill="1" applyBorder="1" applyAlignment="1" applyProtection="1">
      <alignment horizontal="center" vertical="top" wrapText="1" readingOrder="2"/>
      <protection hidden="1"/>
    </xf>
    <xf numFmtId="22" fontId="6" fillId="4" borderId="35" xfId="0" applyNumberFormat="1" applyFont="1" applyFill="1" applyBorder="1" applyAlignment="1" applyProtection="1">
      <alignment horizontal="center" vertical="top" wrapText="1" readingOrder="2"/>
      <protection hidden="1"/>
    </xf>
    <xf numFmtId="0" fontId="37" fillId="9" borderId="0" xfId="0" applyFont="1" applyFill="1" applyBorder="1" applyAlignment="1" applyProtection="1">
      <alignment horizontal="center" vertical="center" shrinkToFit="1" readingOrder="2"/>
      <protection hidden="1"/>
    </xf>
    <xf numFmtId="3" fontId="10" fillId="0" borderId="0" xfId="0" applyNumberFormat="1" applyFont="1" applyBorder="1" applyAlignment="1" applyProtection="1">
      <alignment horizontal="right" vertical="center" readingOrder="2"/>
      <protection hidden="1"/>
    </xf>
    <xf numFmtId="3" fontId="6" fillId="0" borderId="25" xfId="0" applyNumberFormat="1" applyFont="1" applyBorder="1" applyAlignment="1" applyProtection="1">
      <alignment horizontal="center" vertical="center" shrinkToFit="1" readingOrder="2"/>
      <protection hidden="1"/>
    </xf>
    <xf numFmtId="3" fontId="6" fillId="0" borderId="19" xfId="0" applyNumberFormat="1" applyFont="1" applyBorder="1" applyAlignment="1" applyProtection="1">
      <alignment horizontal="center" vertical="center" shrinkToFit="1" readingOrder="2"/>
      <protection hidden="1"/>
    </xf>
    <xf numFmtId="0" fontId="1" fillId="0" borderId="1" xfId="0" applyFont="1" applyBorder="1" applyAlignment="1" applyProtection="1">
      <alignment horizontal="center" shrinkToFit="1"/>
      <protection hidden="1"/>
    </xf>
    <xf numFmtId="3" fontId="6" fillId="0" borderId="23" xfId="0" applyNumberFormat="1" applyFont="1" applyBorder="1" applyAlignment="1" applyProtection="1">
      <alignment horizontal="center" vertical="center" shrinkToFit="1" readingOrder="2"/>
      <protection hidden="1"/>
    </xf>
    <xf numFmtId="3" fontId="6" fillId="0" borderId="5" xfId="0" applyNumberFormat="1" applyFont="1" applyBorder="1" applyAlignment="1" applyProtection="1">
      <alignment horizontal="center" vertical="center" shrinkToFit="1" readingOrder="2"/>
      <protection hidden="1"/>
    </xf>
    <xf numFmtId="0" fontId="9" fillId="0" borderId="60" xfId="0" applyFont="1" applyBorder="1" applyAlignment="1" applyProtection="1">
      <alignment horizontal="right" wrapText="1" readingOrder="2"/>
      <protection hidden="1"/>
    </xf>
    <xf numFmtId="0" fontId="24" fillId="0" borderId="60" xfId="0" applyFont="1" applyBorder="1" applyAlignment="1" applyProtection="1">
      <alignment horizontal="left" wrapText="1" readingOrder="2"/>
      <protection hidden="1"/>
    </xf>
    <xf numFmtId="0" fontId="1" fillId="0" borderId="5" xfId="0" applyFont="1" applyBorder="1" applyAlignment="1" applyProtection="1">
      <alignment horizontal="center" shrinkToFit="1"/>
      <protection hidden="1"/>
    </xf>
    <xf numFmtId="0" fontId="1" fillId="4" borderId="10" xfId="0" applyFont="1" applyFill="1" applyBorder="1" applyAlignment="1" applyProtection="1">
      <alignment horizontal="center" vertical="top" wrapText="1" readingOrder="2"/>
      <protection hidden="1"/>
    </xf>
    <xf numFmtId="0" fontId="1" fillId="4" borderId="11" xfId="0" applyFont="1" applyFill="1" applyBorder="1" applyAlignment="1" applyProtection="1">
      <alignment horizontal="center" vertical="top" wrapText="1" readingOrder="2"/>
      <protection hidden="1"/>
    </xf>
    <xf numFmtId="0" fontId="1" fillId="4" borderId="35" xfId="0" applyFont="1" applyFill="1" applyBorder="1" applyAlignment="1" applyProtection="1">
      <alignment horizontal="center" vertical="top" wrapText="1" readingOrder="2"/>
      <protection hidden="1"/>
    </xf>
    <xf numFmtId="0" fontId="52" fillId="8" borderId="0" xfId="0" applyFont="1" applyFill="1" applyAlignment="1" applyProtection="1">
      <alignment horizontal="center" vertical="center" textRotation="90" wrapText="1" readingOrder="2"/>
      <protection hidden="1"/>
    </xf>
    <xf numFmtId="3" fontId="44" fillId="2" borderId="0" xfId="0" applyNumberFormat="1" applyFont="1" applyFill="1" applyBorder="1" applyAlignment="1" applyProtection="1">
      <alignment horizontal="right" vertical="center" readingOrder="2"/>
      <protection hidden="1"/>
    </xf>
    <xf numFmtId="0" fontId="1" fillId="0" borderId="19" xfId="0" applyFont="1" applyBorder="1" applyAlignment="1" applyProtection="1">
      <alignment horizontal="center" shrinkToFit="1"/>
      <protection hidden="1"/>
    </xf>
    <xf numFmtId="3" fontId="6" fillId="0" borderId="24" xfId="0" applyNumberFormat="1" applyFont="1" applyBorder="1" applyAlignment="1" applyProtection="1">
      <alignment horizontal="center" vertical="center" shrinkToFit="1" readingOrder="2"/>
      <protection hidden="1"/>
    </xf>
    <xf numFmtId="3" fontId="6" fillId="0" borderId="1" xfId="0" applyNumberFormat="1" applyFont="1" applyBorder="1" applyAlignment="1" applyProtection="1">
      <alignment horizontal="center" vertical="center" shrinkToFit="1" readingOrder="2"/>
      <protection hidden="1"/>
    </xf>
    <xf numFmtId="3" fontId="2" fillId="4" borderId="12" xfId="0" applyNumberFormat="1" applyFont="1" applyFill="1" applyBorder="1" applyAlignment="1" applyProtection="1">
      <alignment horizontal="center" vertical="center" shrinkToFit="1" readingOrder="2"/>
      <protection hidden="1"/>
    </xf>
    <xf numFmtId="3" fontId="2" fillId="4" borderId="16" xfId="0" applyNumberFormat="1" applyFont="1" applyFill="1" applyBorder="1" applyAlignment="1" applyProtection="1">
      <alignment horizontal="center" vertical="center" shrinkToFit="1" readingOrder="2"/>
      <protection hidden="1"/>
    </xf>
    <xf numFmtId="3" fontId="2" fillId="4" borderId="52" xfId="0" applyNumberFormat="1" applyFont="1" applyFill="1" applyBorder="1" applyAlignment="1" applyProtection="1">
      <alignment horizontal="center" vertical="center" shrinkToFit="1" readingOrder="2"/>
      <protection hidden="1"/>
    </xf>
    <xf numFmtId="3" fontId="1" fillId="2" borderId="48" xfId="0" applyNumberFormat="1" applyFont="1" applyFill="1" applyBorder="1" applyAlignment="1" applyProtection="1">
      <alignment horizontal="center" vertical="center" shrinkToFit="1" readingOrder="2"/>
      <protection hidden="1"/>
    </xf>
    <xf numFmtId="3" fontId="1" fillId="2" borderId="49" xfId="0" applyNumberFormat="1" applyFont="1" applyFill="1" applyBorder="1" applyAlignment="1" applyProtection="1">
      <alignment horizontal="center" vertical="center" shrinkToFit="1" readingOrder="2"/>
      <protection hidden="1"/>
    </xf>
    <xf numFmtId="3" fontId="11" fillId="2" borderId="60" xfId="0" applyNumberFormat="1" applyFont="1" applyFill="1" applyBorder="1" applyAlignment="1" applyProtection="1">
      <alignment horizontal="right" vertical="center" shrinkToFit="1" readingOrder="2"/>
      <protection hidden="1"/>
    </xf>
    <xf numFmtId="3" fontId="1" fillId="2" borderId="30" xfId="0" applyNumberFormat="1" applyFont="1" applyFill="1" applyBorder="1" applyAlignment="1" applyProtection="1">
      <alignment horizontal="center" vertical="center" shrinkToFit="1" readingOrder="2"/>
      <protection hidden="1"/>
    </xf>
    <xf numFmtId="3" fontId="1" fillId="2" borderId="32" xfId="0" applyNumberFormat="1" applyFont="1" applyFill="1" applyBorder="1" applyAlignment="1" applyProtection="1">
      <alignment horizontal="center" vertical="center" shrinkToFit="1" readingOrder="2"/>
      <protection hidden="1"/>
    </xf>
    <xf numFmtId="3" fontId="2" fillId="2" borderId="30" xfId="0" applyNumberFormat="1" applyFont="1" applyFill="1" applyBorder="1" applyAlignment="1" applyProtection="1">
      <alignment horizontal="center" vertical="center" shrinkToFit="1" readingOrder="2"/>
      <protection locked="0" hidden="1"/>
    </xf>
    <xf numFmtId="3" fontId="2" fillId="2" borderId="31" xfId="0" applyNumberFormat="1" applyFont="1" applyFill="1" applyBorder="1" applyAlignment="1" applyProtection="1">
      <alignment horizontal="center" vertical="center" shrinkToFit="1" readingOrder="2"/>
      <protection locked="0" hidden="1"/>
    </xf>
    <xf numFmtId="3" fontId="2" fillId="2" borderId="12" xfId="0" applyNumberFormat="1" applyFont="1" applyFill="1" applyBorder="1" applyAlignment="1" applyProtection="1">
      <alignment horizontal="center" vertical="center" shrinkToFit="1" readingOrder="2"/>
      <protection hidden="1"/>
    </xf>
    <xf numFmtId="3" fontId="2" fillId="2" borderId="5" xfId="0" applyNumberFormat="1" applyFont="1" applyFill="1" applyBorder="1" applyAlignment="1" applyProtection="1">
      <alignment horizontal="center" vertical="center" shrinkToFit="1" readingOrder="2"/>
      <protection locked="0" hidden="1"/>
    </xf>
    <xf numFmtId="3" fontId="2" fillId="4" borderId="35" xfId="0" applyNumberFormat="1" applyFont="1" applyFill="1" applyBorder="1" applyAlignment="1" applyProtection="1">
      <alignment horizontal="center" vertical="center" shrinkToFit="1" readingOrder="2"/>
      <protection hidden="1"/>
    </xf>
    <xf numFmtId="3" fontId="3" fillId="2" borderId="10" xfId="0" applyNumberFormat="1" applyFont="1" applyFill="1" applyBorder="1" applyAlignment="1" applyProtection="1">
      <alignment horizontal="center" vertical="center" shrinkToFit="1" readingOrder="2"/>
      <protection hidden="1"/>
    </xf>
    <xf numFmtId="3" fontId="3" fillId="2" borderId="11" xfId="0" applyNumberFormat="1" applyFont="1" applyFill="1" applyBorder="1" applyAlignment="1" applyProtection="1">
      <alignment horizontal="center" vertical="center" shrinkToFit="1" readingOrder="2"/>
      <protection hidden="1"/>
    </xf>
    <xf numFmtId="3" fontId="3" fillId="2" borderId="35" xfId="0" applyNumberFormat="1" applyFont="1" applyFill="1" applyBorder="1" applyAlignment="1" applyProtection="1">
      <alignment horizontal="center" vertical="center" shrinkToFit="1" readingOrder="2"/>
      <protection hidden="1"/>
    </xf>
    <xf numFmtId="3" fontId="3" fillId="2" borderId="48" xfId="0" applyNumberFormat="1" applyFont="1" applyFill="1" applyBorder="1" applyAlignment="1" applyProtection="1">
      <alignment horizontal="center" vertical="center" shrinkToFit="1" readingOrder="2"/>
      <protection hidden="1"/>
    </xf>
    <xf numFmtId="3" fontId="3" fillId="2" borderId="49" xfId="0" applyNumberFormat="1" applyFont="1" applyFill="1" applyBorder="1" applyAlignment="1" applyProtection="1">
      <alignment horizontal="center" vertical="center" shrinkToFit="1" readingOrder="2"/>
      <protection hidden="1"/>
    </xf>
    <xf numFmtId="3" fontId="11" fillId="2" borderId="0" xfId="0" applyNumberFormat="1" applyFont="1" applyFill="1" applyAlignment="1" applyProtection="1">
      <alignment horizontal="right" vertical="center" readingOrder="2"/>
      <protection hidden="1"/>
    </xf>
    <xf numFmtId="3" fontId="17" fillId="2" borderId="59" xfId="0" applyNumberFormat="1" applyFont="1" applyFill="1" applyBorder="1" applyAlignment="1" applyProtection="1">
      <alignment horizontal="right" vertical="center" readingOrder="2"/>
      <protection hidden="1"/>
    </xf>
    <xf numFmtId="3" fontId="3" fillId="2" borderId="29" xfId="0" applyNumberFormat="1" applyFont="1" applyFill="1" applyBorder="1" applyAlignment="1" applyProtection="1">
      <alignment horizontal="center" vertical="center" shrinkToFit="1" readingOrder="2"/>
      <protection hidden="1"/>
    </xf>
    <xf numFmtId="3" fontId="3" fillId="2" borderId="68" xfId="0" applyNumberFormat="1" applyFont="1" applyFill="1" applyBorder="1" applyAlignment="1" applyProtection="1">
      <alignment horizontal="center" vertical="center" shrinkToFit="1" readingOrder="2"/>
      <protection hidden="1"/>
    </xf>
    <xf numFmtId="3" fontId="3" fillId="2" borderId="25" xfId="0" applyNumberFormat="1" applyFont="1" applyFill="1" applyBorder="1" applyAlignment="1" applyProtection="1">
      <alignment horizontal="center" vertical="center" shrinkToFit="1" readingOrder="2"/>
      <protection hidden="1"/>
    </xf>
    <xf numFmtId="3" fontId="3" fillId="2" borderId="56" xfId="0" applyNumberFormat="1" applyFont="1" applyFill="1" applyBorder="1" applyAlignment="1" applyProtection="1">
      <alignment horizontal="center" vertical="center" shrinkToFit="1" readingOrder="2"/>
      <protection hidden="1"/>
    </xf>
    <xf numFmtId="3" fontId="43" fillId="2" borderId="60" xfId="0" applyNumberFormat="1" applyFont="1" applyFill="1" applyBorder="1" applyAlignment="1" applyProtection="1">
      <alignment horizontal="center" vertical="center" readingOrder="2"/>
      <protection hidden="1"/>
    </xf>
    <xf numFmtId="3" fontId="2" fillId="2" borderId="57" xfId="0" applyNumberFormat="1" applyFont="1" applyFill="1" applyBorder="1" applyAlignment="1" applyProtection="1">
      <alignment horizontal="center" vertical="center" shrinkToFit="1" readingOrder="2"/>
      <protection hidden="1"/>
    </xf>
    <xf numFmtId="3" fontId="2" fillId="2" borderId="63" xfId="0" applyNumberFormat="1" applyFont="1" applyFill="1" applyBorder="1" applyAlignment="1" applyProtection="1">
      <alignment horizontal="center" vertical="center" shrinkToFit="1" readingOrder="2"/>
      <protection hidden="1"/>
    </xf>
    <xf numFmtId="3" fontId="1" fillId="2" borderId="13" xfId="0" applyNumberFormat="1" applyFont="1" applyFill="1" applyBorder="1" applyAlignment="1" applyProtection="1">
      <alignment horizontal="center" vertical="center" shrinkToFit="1" readingOrder="2"/>
      <protection hidden="1"/>
    </xf>
    <xf numFmtId="3" fontId="1" fillId="2" borderId="11" xfId="0" applyNumberFormat="1" applyFont="1" applyFill="1" applyBorder="1" applyAlignment="1" applyProtection="1">
      <alignment horizontal="center" vertical="center" shrinkToFit="1" readingOrder="2"/>
      <protection hidden="1"/>
    </xf>
    <xf numFmtId="3" fontId="6" fillId="2" borderId="30" xfId="0" applyNumberFormat="1" applyFont="1" applyFill="1" applyBorder="1" applyAlignment="1" applyProtection="1">
      <alignment horizontal="center" vertical="center" shrinkToFit="1" readingOrder="2"/>
      <protection hidden="1"/>
    </xf>
    <xf numFmtId="3" fontId="6" fillId="2" borderId="49" xfId="0" applyNumberFormat="1" applyFont="1" applyFill="1" applyBorder="1" applyAlignment="1" applyProtection="1">
      <alignment horizontal="center" vertical="center" shrinkToFit="1" readingOrder="2"/>
      <protection hidden="1"/>
    </xf>
    <xf numFmtId="3" fontId="2" fillId="0" borderId="20" xfId="0" applyNumberFormat="1" applyFont="1" applyBorder="1" applyAlignment="1" applyProtection="1">
      <alignment horizontal="center" vertical="center" shrinkToFit="1" readingOrder="2"/>
      <protection hidden="1"/>
    </xf>
    <xf numFmtId="3" fontId="2" fillId="0" borderId="36" xfId="0" applyNumberFormat="1" applyFont="1" applyBorder="1" applyAlignment="1" applyProtection="1">
      <alignment horizontal="center" vertical="center" shrinkToFit="1" readingOrder="2"/>
      <protection hidden="1"/>
    </xf>
    <xf numFmtId="3" fontId="6" fillId="2" borderId="48" xfId="0" applyNumberFormat="1" applyFont="1" applyFill="1" applyBorder="1" applyAlignment="1" applyProtection="1">
      <alignment horizontal="center" vertical="center" shrinkToFit="1" readingOrder="2"/>
      <protection hidden="1"/>
    </xf>
    <xf numFmtId="3" fontId="6" fillId="2" borderId="32" xfId="0" applyNumberFormat="1" applyFont="1" applyFill="1" applyBorder="1" applyAlignment="1" applyProtection="1">
      <alignment horizontal="center" vertical="center" shrinkToFit="1" readingOrder="2"/>
      <protection hidden="1"/>
    </xf>
    <xf numFmtId="3" fontId="2" fillId="0" borderId="17" xfId="0" applyNumberFormat="1" applyFont="1" applyBorder="1" applyAlignment="1" applyProtection="1">
      <alignment horizontal="center" vertical="center" shrinkToFit="1" readingOrder="2"/>
      <protection hidden="1"/>
    </xf>
    <xf numFmtId="3" fontId="2" fillId="0" borderId="18" xfId="0" applyNumberFormat="1" applyFont="1" applyBorder="1" applyAlignment="1" applyProtection="1">
      <alignment horizontal="center" vertical="center" shrinkToFit="1" readingOrder="2"/>
      <protection hidden="1"/>
    </xf>
    <xf numFmtId="3" fontId="1" fillId="0" borderId="2" xfId="0" applyNumberFormat="1" applyFont="1" applyFill="1" applyBorder="1" applyAlignment="1" applyProtection="1">
      <alignment horizontal="center" vertical="center" shrinkToFit="1" readingOrder="2"/>
      <protection hidden="1"/>
    </xf>
    <xf numFmtId="3" fontId="1" fillId="0" borderId="4" xfId="0" applyNumberFormat="1" applyFont="1" applyFill="1" applyBorder="1" applyAlignment="1" applyProtection="1">
      <alignment horizontal="center" vertical="center" shrinkToFit="1" readingOrder="2"/>
      <protection hidden="1"/>
    </xf>
    <xf numFmtId="3" fontId="1" fillId="2" borderId="31" xfId="0" applyNumberFormat="1" applyFont="1" applyFill="1" applyBorder="1" applyAlignment="1" applyProtection="1">
      <alignment horizontal="center" vertical="center" shrinkToFit="1" readingOrder="2"/>
      <protection hidden="1"/>
    </xf>
    <xf numFmtId="3" fontId="2" fillId="2" borderId="1" xfId="0" applyNumberFormat="1" applyFont="1" applyFill="1" applyBorder="1" applyAlignment="1" applyProtection="1">
      <alignment horizontal="center" vertical="center" shrinkToFit="1" readingOrder="2"/>
      <protection locked="0" hidden="1"/>
    </xf>
    <xf numFmtId="3" fontId="2" fillId="2" borderId="44" xfId="0" applyNumberFormat="1" applyFont="1" applyFill="1" applyBorder="1" applyAlignment="1" applyProtection="1">
      <alignment horizontal="center" vertical="center" shrinkToFit="1" readingOrder="2"/>
      <protection locked="0" hidden="1"/>
    </xf>
    <xf numFmtId="3" fontId="2" fillId="2" borderId="41" xfId="0" applyNumberFormat="1" applyFont="1" applyFill="1" applyBorder="1" applyAlignment="1" applyProtection="1">
      <alignment horizontal="center" vertical="center" shrinkToFit="1" readingOrder="2"/>
      <protection locked="0" hidden="1"/>
    </xf>
    <xf numFmtId="3" fontId="2" fillId="2" borderId="60" xfId="0" applyNumberFormat="1" applyFont="1" applyFill="1" applyBorder="1" applyAlignment="1" applyProtection="1">
      <alignment horizontal="center" vertical="center" shrinkToFit="1" readingOrder="2"/>
      <protection locked="0" hidden="1"/>
    </xf>
    <xf numFmtId="3" fontId="3" fillId="2" borderId="58" xfId="0" applyNumberFormat="1" applyFont="1" applyFill="1" applyBorder="1" applyAlignment="1" applyProtection="1">
      <alignment horizontal="center" vertical="center" shrinkToFit="1" readingOrder="2"/>
      <protection hidden="1"/>
    </xf>
    <xf numFmtId="3" fontId="3" fillId="2" borderId="64" xfId="0" applyNumberFormat="1" applyFont="1" applyFill="1" applyBorder="1" applyAlignment="1" applyProtection="1">
      <alignment horizontal="center" vertical="center" shrinkToFit="1" readingOrder="2"/>
      <protection hidden="1"/>
    </xf>
    <xf numFmtId="3" fontId="2" fillId="0" borderId="45" xfId="0" applyNumberFormat="1" applyFont="1" applyFill="1" applyBorder="1" applyAlignment="1" applyProtection="1">
      <alignment horizontal="center" vertical="center" shrinkToFit="1" readingOrder="2"/>
      <protection locked="0" hidden="1"/>
    </xf>
    <xf numFmtId="3" fontId="2" fillId="0" borderId="51" xfId="0" applyNumberFormat="1" applyFont="1" applyFill="1" applyBorder="1" applyAlignment="1" applyProtection="1">
      <alignment horizontal="center" vertical="center" shrinkToFit="1" readingOrder="2"/>
      <protection locked="0" hidden="1"/>
    </xf>
    <xf numFmtId="3" fontId="2" fillId="2" borderId="13" xfId="0" applyNumberFormat="1" applyFont="1" applyFill="1" applyBorder="1" applyAlignment="1" applyProtection="1">
      <alignment horizontal="center" vertical="center" shrinkToFit="1" readingOrder="2"/>
      <protection hidden="1"/>
    </xf>
    <xf numFmtId="3" fontId="2" fillId="2" borderId="14" xfId="0" applyNumberFormat="1" applyFont="1" applyFill="1" applyBorder="1" applyAlignment="1" applyProtection="1">
      <alignment horizontal="center" vertical="center" shrinkToFit="1" readingOrder="2"/>
      <protection hidden="1"/>
    </xf>
    <xf numFmtId="3" fontId="2" fillId="0" borderId="7" xfId="0" applyNumberFormat="1" applyFont="1" applyFill="1" applyBorder="1" applyAlignment="1" applyProtection="1">
      <alignment horizontal="center" vertical="center" shrinkToFit="1" readingOrder="2"/>
      <protection locked="0" hidden="1"/>
    </xf>
    <xf numFmtId="3" fontId="2" fillId="0" borderId="9" xfId="0" applyNumberFormat="1" applyFont="1" applyFill="1" applyBorder="1" applyAlignment="1" applyProtection="1">
      <alignment horizontal="center" vertical="center" shrinkToFit="1" readingOrder="2"/>
      <protection locked="0" hidden="1"/>
    </xf>
    <xf numFmtId="3" fontId="2" fillId="0" borderId="2" xfId="0" applyNumberFormat="1" applyFont="1" applyFill="1" applyBorder="1" applyAlignment="1" applyProtection="1">
      <alignment horizontal="center" vertical="center" shrinkToFit="1" readingOrder="2"/>
      <protection locked="0" hidden="1"/>
    </xf>
    <xf numFmtId="3" fontId="2" fillId="0" borderId="4" xfId="0" applyNumberFormat="1" applyFont="1" applyFill="1" applyBorder="1" applyAlignment="1" applyProtection="1">
      <alignment horizontal="center" vertical="center" shrinkToFit="1" readingOrder="2"/>
      <protection locked="0" hidden="1"/>
    </xf>
    <xf numFmtId="3" fontId="2" fillId="2" borderId="10" xfId="0" applyNumberFormat="1" applyFont="1" applyFill="1" applyBorder="1" applyAlignment="1" applyProtection="1">
      <alignment horizontal="center" vertical="center" shrinkToFit="1" readingOrder="2"/>
      <protection hidden="1"/>
    </xf>
    <xf numFmtId="3" fontId="2" fillId="2" borderId="11" xfId="0" applyNumberFormat="1" applyFont="1" applyFill="1" applyBorder="1" applyAlignment="1" applyProtection="1">
      <alignment horizontal="center" vertical="center" shrinkToFit="1" readingOrder="2"/>
      <protection hidden="1"/>
    </xf>
    <xf numFmtId="0" fontId="41" fillId="9" borderId="66" xfId="0" applyFont="1" applyFill="1" applyBorder="1" applyAlignment="1" applyProtection="1">
      <alignment horizontal="center" vertical="center" textRotation="90" shrinkToFit="1"/>
      <protection hidden="1"/>
    </xf>
    <xf numFmtId="3" fontId="6" fillId="2" borderId="12" xfId="0" applyNumberFormat="1" applyFont="1" applyFill="1" applyBorder="1" applyAlignment="1" applyProtection="1">
      <alignment horizontal="center" vertical="center" wrapText="1" readingOrder="2"/>
      <protection hidden="1"/>
    </xf>
    <xf numFmtId="3" fontId="6" fillId="2" borderId="12" xfId="0" applyNumberFormat="1" applyFont="1" applyFill="1" applyBorder="1" applyAlignment="1" applyProtection="1">
      <alignment horizontal="center" vertical="center" readingOrder="2"/>
      <protection hidden="1"/>
    </xf>
    <xf numFmtId="3" fontId="6" fillId="2" borderId="13" xfId="0" applyNumberFormat="1" applyFont="1" applyFill="1" applyBorder="1" applyAlignment="1" applyProtection="1">
      <alignment horizontal="center" vertical="center" readingOrder="2"/>
      <protection hidden="1"/>
    </xf>
    <xf numFmtId="3" fontId="2" fillId="2" borderId="39" xfId="0" applyNumberFormat="1" applyFont="1" applyFill="1" applyBorder="1" applyAlignment="1" applyProtection="1">
      <alignment horizontal="center" vertical="center" shrinkToFit="1" readingOrder="2"/>
      <protection locked="0" hidden="1"/>
    </xf>
    <xf numFmtId="3" fontId="2" fillId="2" borderId="54" xfId="0" applyNumberFormat="1" applyFont="1" applyFill="1" applyBorder="1" applyAlignment="1" applyProtection="1">
      <alignment horizontal="center" vertical="center" shrinkToFit="1" readingOrder="2"/>
      <protection locked="0" hidden="1"/>
    </xf>
    <xf numFmtId="3" fontId="2" fillId="2" borderId="2" xfId="0" applyNumberFormat="1" applyFont="1" applyFill="1" applyBorder="1" applyAlignment="1" applyProtection="1">
      <alignment horizontal="center" vertical="center" shrinkToFit="1" readingOrder="2"/>
      <protection locked="0" hidden="1"/>
    </xf>
    <xf numFmtId="3" fontId="2" fillId="2" borderId="52" xfId="0" applyNumberFormat="1" applyFont="1" applyFill="1" applyBorder="1" applyAlignment="1" applyProtection="1">
      <alignment horizontal="center" vertical="center" shrinkToFit="1" readingOrder="2"/>
      <protection locked="0" hidden="1"/>
    </xf>
    <xf numFmtId="3" fontId="6" fillId="2" borderId="13" xfId="0" applyNumberFormat="1" applyFont="1" applyFill="1" applyBorder="1" applyAlignment="1" applyProtection="1">
      <alignment horizontal="center" vertical="center" wrapText="1" readingOrder="2"/>
      <protection hidden="1"/>
    </xf>
    <xf numFmtId="3" fontId="6" fillId="2" borderId="11" xfId="0" applyNumberFormat="1" applyFont="1" applyFill="1" applyBorder="1" applyAlignment="1" applyProtection="1">
      <alignment horizontal="center" vertical="center" readingOrder="2"/>
      <protection hidden="1"/>
    </xf>
    <xf numFmtId="0" fontId="42" fillId="9" borderId="66" xfId="0" applyFont="1" applyFill="1" applyBorder="1" applyAlignment="1" applyProtection="1">
      <alignment horizontal="center" vertical="top" textRotation="90" shrinkToFit="1"/>
      <protection hidden="1"/>
    </xf>
    <xf numFmtId="3" fontId="2" fillId="2" borderId="58" xfId="0" applyNumberFormat="1" applyFont="1" applyFill="1" applyBorder="1" applyAlignment="1" applyProtection="1">
      <alignment horizontal="center" vertical="center" readingOrder="2"/>
      <protection hidden="1"/>
    </xf>
    <xf numFmtId="3" fontId="2" fillId="2" borderId="60" xfId="0" applyNumberFormat="1" applyFont="1" applyFill="1" applyBorder="1" applyAlignment="1" applyProtection="1">
      <alignment horizontal="center" vertical="center" readingOrder="2"/>
      <protection hidden="1"/>
    </xf>
    <xf numFmtId="0" fontId="42" fillId="9" borderId="0" xfId="0" applyFont="1" applyFill="1" applyBorder="1" applyAlignment="1" applyProtection="1">
      <alignment horizontal="center" vertical="top" textRotation="90" shrinkToFit="1"/>
      <protection hidden="1"/>
    </xf>
    <xf numFmtId="3" fontId="18" fillId="2" borderId="60" xfId="0" applyNumberFormat="1" applyFont="1" applyFill="1" applyBorder="1" applyAlignment="1" applyProtection="1">
      <alignment horizontal="right" vertical="center" readingOrder="2"/>
      <protection hidden="1"/>
    </xf>
    <xf numFmtId="3" fontId="2" fillId="2" borderId="10" xfId="0" applyNumberFormat="1" applyFont="1" applyFill="1" applyBorder="1" applyAlignment="1" applyProtection="1">
      <alignment horizontal="center" vertical="center" readingOrder="2"/>
      <protection hidden="1"/>
    </xf>
    <xf numFmtId="3" fontId="2" fillId="2" borderId="11" xfId="0" applyNumberFormat="1" applyFont="1" applyFill="1" applyBorder="1" applyAlignment="1" applyProtection="1">
      <alignment horizontal="center" vertical="center" readingOrder="2"/>
      <protection hidden="1"/>
    </xf>
    <xf numFmtId="3" fontId="51" fillId="9" borderId="62" xfId="0" applyNumberFormat="1" applyFont="1" applyFill="1" applyBorder="1" applyAlignment="1" applyProtection="1">
      <alignment horizontal="center" vertical="center" wrapText="1" readingOrder="2"/>
      <protection hidden="1"/>
    </xf>
    <xf numFmtId="3" fontId="51" fillId="9" borderId="76" xfId="0" applyNumberFormat="1" applyFont="1" applyFill="1" applyBorder="1" applyAlignment="1" applyProtection="1">
      <alignment horizontal="center" vertical="center" readingOrder="2"/>
      <protection hidden="1"/>
    </xf>
    <xf numFmtId="3" fontId="51" fillId="9" borderId="42" xfId="0" applyNumberFormat="1" applyFont="1" applyFill="1" applyBorder="1" applyAlignment="1" applyProtection="1">
      <alignment horizontal="center" vertical="center" readingOrder="2"/>
      <protection hidden="1"/>
    </xf>
    <xf numFmtId="3" fontId="2" fillId="4" borderId="13" xfId="0" applyNumberFormat="1" applyFont="1" applyFill="1" applyBorder="1" applyAlignment="1" applyProtection="1">
      <alignment horizontal="center" vertical="center" shrinkToFit="1" readingOrder="2"/>
      <protection hidden="1"/>
    </xf>
    <xf numFmtId="3" fontId="24" fillId="2" borderId="59" xfId="0" applyNumberFormat="1" applyFont="1" applyFill="1" applyBorder="1" applyAlignment="1" applyProtection="1">
      <alignment horizontal="center" vertical="top" shrinkToFit="1" readingOrder="2"/>
      <protection hidden="1"/>
    </xf>
    <xf numFmtId="3" fontId="6" fillId="2" borderId="71" xfId="0" applyNumberFormat="1" applyFont="1" applyFill="1" applyBorder="1" applyAlignment="1" applyProtection="1">
      <alignment horizontal="center" vertical="center" wrapText="1" readingOrder="2"/>
      <protection hidden="1"/>
    </xf>
    <xf numFmtId="3" fontId="6" fillId="2" borderId="78" xfId="0" applyNumberFormat="1" applyFont="1" applyFill="1" applyBorder="1" applyAlignment="1" applyProtection="1">
      <alignment horizontal="center" vertical="center" wrapText="1" readingOrder="2"/>
      <protection hidden="1"/>
    </xf>
    <xf numFmtId="3" fontId="2" fillId="0" borderId="33" xfId="0" applyNumberFormat="1" applyFont="1" applyFill="1" applyBorder="1" applyAlignment="1" applyProtection="1">
      <alignment horizontal="center" vertical="center" shrinkToFit="1" readingOrder="2"/>
      <protection locked="0" hidden="1"/>
    </xf>
    <xf numFmtId="3" fontId="2" fillId="0" borderId="30" xfId="0" applyNumberFormat="1" applyFont="1" applyFill="1" applyBorder="1" applyAlignment="1" applyProtection="1">
      <alignment horizontal="center" vertical="center" shrinkToFit="1" readingOrder="2"/>
      <protection locked="0" hidden="1"/>
    </xf>
    <xf numFmtId="3" fontId="2" fillId="0" borderId="19" xfId="0" applyNumberFormat="1" applyFont="1" applyFill="1" applyBorder="1" applyAlignment="1" applyProtection="1">
      <alignment horizontal="center" vertical="center" shrinkToFit="1" readingOrder="2"/>
      <protection locked="0" hidden="1"/>
    </xf>
    <xf numFmtId="3" fontId="2" fillId="0" borderId="20" xfId="0" applyNumberFormat="1" applyFont="1" applyFill="1" applyBorder="1" applyAlignment="1" applyProtection="1">
      <alignment horizontal="center" vertical="center" shrinkToFit="1" readingOrder="2"/>
      <protection locked="0" hidden="1"/>
    </xf>
    <xf numFmtId="3" fontId="2" fillId="4" borderId="64" xfId="0" applyNumberFormat="1" applyFont="1" applyFill="1" applyBorder="1" applyAlignment="1" applyProtection="1">
      <alignment horizontal="center" vertical="center" shrinkToFit="1" readingOrder="2"/>
      <protection hidden="1"/>
    </xf>
    <xf numFmtId="3" fontId="2" fillId="2" borderId="41" xfId="0" applyNumberFormat="1" applyFont="1" applyFill="1" applyBorder="1" applyAlignment="1" applyProtection="1">
      <alignment horizontal="center" vertical="center" shrinkToFit="1" readingOrder="2"/>
      <protection hidden="1"/>
    </xf>
    <xf numFmtId="3" fontId="2" fillId="2" borderId="60" xfId="0" applyNumberFormat="1" applyFont="1" applyFill="1" applyBorder="1" applyAlignment="1" applyProtection="1">
      <alignment horizontal="center" vertical="center" shrinkToFit="1" readingOrder="2"/>
      <protection hidden="1"/>
    </xf>
    <xf numFmtId="3" fontId="2" fillId="0" borderId="36" xfId="0" applyNumberFormat="1" applyFont="1" applyFill="1" applyBorder="1" applyAlignment="1" applyProtection="1">
      <alignment horizontal="center" vertical="center" shrinkToFit="1" readingOrder="2"/>
      <protection locked="0" hidden="1"/>
    </xf>
    <xf numFmtId="3" fontId="2" fillId="0" borderId="52" xfId="0" applyNumberFormat="1" applyFont="1" applyFill="1" applyBorder="1" applyAlignment="1" applyProtection="1">
      <alignment horizontal="center" vertical="center" shrinkToFit="1" readingOrder="2"/>
      <protection locked="0" hidden="1"/>
    </xf>
    <xf numFmtId="3" fontId="2" fillId="0" borderId="1" xfId="0" applyNumberFormat="1" applyFont="1" applyFill="1" applyBorder="1" applyAlignment="1" applyProtection="1">
      <alignment horizontal="center" vertical="center" shrinkToFit="1" readingOrder="2"/>
      <protection locked="0" hidden="1"/>
    </xf>
    <xf numFmtId="3" fontId="2" fillId="0" borderId="49" xfId="0" applyNumberFormat="1" applyFont="1" applyFill="1" applyBorder="1" applyAlignment="1" applyProtection="1">
      <alignment horizontal="center" vertical="center" shrinkToFit="1" readingOrder="2"/>
      <protection locked="0" hidden="1"/>
    </xf>
    <xf numFmtId="3" fontId="3" fillId="2" borderId="22" xfId="0" applyNumberFormat="1" applyFont="1" applyFill="1" applyBorder="1" applyAlignment="1" applyProtection="1">
      <alignment horizontal="center" vertical="center" shrinkToFit="1" readingOrder="2"/>
      <protection hidden="1"/>
    </xf>
    <xf numFmtId="3" fontId="3" fillId="2" borderId="12" xfId="0" applyNumberFormat="1" applyFont="1" applyFill="1" applyBorder="1" applyAlignment="1" applyProtection="1">
      <alignment horizontal="center" vertical="center" shrinkToFit="1" readingOrder="2"/>
      <protection hidden="1"/>
    </xf>
    <xf numFmtId="3" fontId="3" fillId="2" borderId="13" xfId="0" applyNumberFormat="1" applyFont="1" applyFill="1" applyBorder="1" applyAlignment="1" applyProtection="1">
      <alignment horizontal="center" vertical="center" shrinkToFit="1" readingOrder="2"/>
      <protection hidden="1"/>
    </xf>
    <xf numFmtId="3" fontId="4" fillId="2" borderId="13" xfId="0" applyNumberFormat="1" applyFont="1" applyFill="1" applyBorder="1" applyAlignment="1" applyProtection="1">
      <alignment horizontal="center" vertical="center" shrinkToFit="1" readingOrder="2"/>
      <protection hidden="1"/>
    </xf>
    <xf numFmtId="3" fontId="4" fillId="2" borderId="14" xfId="0" applyNumberFormat="1" applyFont="1" applyFill="1" applyBorder="1" applyAlignment="1" applyProtection="1">
      <alignment horizontal="center" vertical="center" shrinkToFit="1" readingOrder="2"/>
      <protection hidden="1"/>
    </xf>
    <xf numFmtId="3" fontId="2" fillId="2" borderId="16" xfId="0" applyNumberFormat="1" applyFont="1" applyFill="1" applyBorder="1" applyAlignment="1" applyProtection="1">
      <alignment horizontal="center" vertical="center" shrinkToFit="1" readingOrder="2"/>
      <protection hidden="1"/>
    </xf>
    <xf numFmtId="3" fontId="2" fillId="2" borderId="3" xfId="0" applyNumberFormat="1" applyFont="1" applyFill="1" applyBorder="1" applyAlignment="1" applyProtection="1">
      <alignment horizontal="center" vertical="center" shrinkToFit="1" readingOrder="2"/>
      <protection hidden="1"/>
    </xf>
    <xf numFmtId="3" fontId="2" fillId="2" borderId="43" xfId="0" applyNumberFormat="1" applyFont="1" applyFill="1" applyBorder="1" applyAlignment="1" applyProtection="1">
      <alignment horizontal="center" vertical="center" shrinkToFit="1" readingOrder="2"/>
      <protection hidden="1"/>
    </xf>
    <xf numFmtId="3" fontId="2" fillId="2" borderId="44" xfId="0" applyNumberFormat="1" applyFont="1" applyFill="1" applyBorder="1" applyAlignment="1" applyProtection="1">
      <alignment horizontal="center" vertical="center" shrinkToFit="1" readingOrder="2"/>
      <protection hidden="1"/>
    </xf>
    <xf numFmtId="3" fontId="2" fillId="2" borderId="45" xfId="0" applyNumberFormat="1" applyFont="1" applyFill="1" applyBorder="1" applyAlignment="1" applyProtection="1">
      <alignment horizontal="center" vertical="center" shrinkToFit="1" readingOrder="2"/>
      <protection hidden="1"/>
    </xf>
    <xf numFmtId="3" fontId="2" fillId="2" borderId="23" xfId="0" applyNumberFormat="1" applyFont="1" applyFill="1" applyBorder="1" applyAlignment="1" applyProtection="1">
      <alignment horizontal="center" vertical="center" shrinkToFit="1" readingOrder="2"/>
      <protection hidden="1"/>
    </xf>
    <xf numFmtId="3" fontId="2" fillId="2" borderId="5" xfId="0" applyNumberFormat="1" applyFont="1" applyFill="1" applyBorder="1" applyAlignment="1" applyProtection="1">
      <alignment horizontal="center" vertical="center" shrinkToFit="1" readingOrder="2"/>
      <protection hidden="1"/>
    </xf>
    <xf numFmtId="3" fontId="2" fillId="2" borderId="7" xfId="0" applyNumberFormat="1" applyFont="1" applyFill="1" applyBorder="1" applyAlignment="1" applyProtection="1">
      <alignment horizontal="center" vertical="center" shrinkToFit="1" readingOrder="2"/>
      <protection hidden="1"/>
    </xf>
    <xf numFmtId="3" fontId="2" fillId="2" borderId="24" xfId="0" applyNumberFormat="1" applyFont="1" applyFill="1" applyBorder="1" applyAlignment="1" applyProtection="1">
      <alignment horizontal="center" vertical="center" shrinkToFit="1" readingOrder="2"/>
      <protection hidden="1"/>
    </xf>
    <xf numFmtId="3" fontId="2" fillId="2" borderId="1" xfId="0" applyNumberFormat="1" applyFont="1" applyFill="1" applyBorder="1" applyAlignment="1" applyProtection="1">
      <alignment horizontal="center" vertical="center" shrinkToFit="1" readingOrder="2"/>
      <protection hidden="1"/>
    </xf>
    <xf numFmtId="3" fontId="2" fillId="2" borderId="2" xfId="0" applyNumberFormat="1" applyFont="1" applyFill="1" applyBorder="1" applyAlignment="1" applyProtection="1">
      <alignment horizontal="center" vertical="center" shrinkToFit="1" readingOrder="2"/>
      <protection hidden="1"/>
    </xf>
    <xf numFmtId="3" fontId="2" fillId="2" borderId="24" xfId="0" applyNumberFormat="1" applyFont="1" applyFill="1" applyBorder="1" applyAlignment="1" applyProtection="1">
      <alignment horizontal="right" vertical="center" indent="1" shrinkToFit="1" readingOrder="2"/>
      <protection hidden="1"/>
    </xf>
    <xf numFmtId="3" fontId="2" fillId="2" borderId="1" xfId="0" applyNumberFormat="1" applyFont="1" applyFill="1" applyBorder="1" applyAlignment="1" applyProtection="1">
      <alignment horizontal="right" vertical="center" indent="1" shrinkToFit="1" readingOrder="2"/>
      <protection hidden="1"/>
    </xf>
    <xf numFmtId="3" fontId="2" fillId="2" borderId="22" xfId="0" applyNumberFormat="1" applyFont="1" applyFill="1" applyBorder="1" applyAlignment="1" applyProtection="1">
      <alignment horizontal="center" vertical="center" shrinkToFit="1" readingOrder="2"/>
      <protection hidden="1"/>
    </xf>
    <xf numFmtId="3" fontId="2" fillId="2" borderId="43" xfId="0" applyNumberFormat="1" applyFont="1" applyFill="1" applyBorder="1" applyAlignment="1" applyProtection="1">
      <alignment horizontal="right" vertical="center" indent="1" shrinkToFit="1" readingOrder="2"/>
      <protection hidden="1"/>
    </xf>
    <xf numFmtId="3" fontId="2" fillId="2" borderId="44" xfId="0" applyNumberFormat="1" applyFont="1" applyFill="1" applyBorder="1" applyAlignment="1" applyProtection="1">
      <alignment horizontal="right" vertical="center" indent="1" shrinkToFit="1" readingOrder="2"/>
      <protection hidden="1"/>
    </xf>
    <xf numFmtId="3" fontId="2" fillId="4" borderId="5" xfId="0" applyNumberFormat="1" applyFont="1" applyFill="1" applyBorder="1" applyAlignment="1" applyProtection="1">
      <alignment horizontal="center" vertical="center" shrinkToFit="1" readingOrder="2"/>
      <protection hidden="1"/>
    </xf>
    <xf numFmtId="3" fontId="2" fillId="2" borderId="37" xfId="0" applyNumberFormat="1" applyFont="1" applyFill="1" applyBorder="1" applyAlignment="1" applyProtection="1">
      <alignment horizontal="center" vertical="center" shrinkToFit="1" readingOrder="2"/>
      <protection hidden="1"/>
    </xf>
    <xf numFmtId="3" fontId="3" fillId="4" borderId="10" xfId="0" applyNumberFormat="1" applyFont="1" applyFill="1" applyBorder="1" applyAlignment="1" applyProtection="1">
      <alignment horizontal="center" vertical="center" readingOrder="2"/>
      <protection hidden="1"/>
    </xf>
    <xf numFmtId="3" fontId="3" fillId="4" borderId="35" xfId="0" applyNumberFormat="1" applyFont="1" applyFill="1" applyBorder="1" applyAlignment="1" applyProtection="1">
      <alignment horizontal="center" vertical="center" readingOrder="2"/>
      <protection hidden="1"/>
    </xf>
    <xf numFmtId="3" fontId="2" fillId="0" borderId="13" xfId="0" applyNumberFormat="1" applyFont="1" applyFill="1" applyBorder="1" applyAlignment="1" applyProtection="1">
      <alignment horizontal="center" vertical="center" shrinkToFit="1" readingOrder="2"/>
      <protection locked="0" hidden="1"/>
    </xf>
    <xf numFmtId="3" fontId="2" fillId="0" borderId="11" xfId="0" applyNumberFormat="1" applyFont="1" applyFill="1" applyBorder="1" applyAlignment="1" applyProtection="1">
      <alignment horizontal="center" vertical="center" shrinkToFit="1" readingOrder="2"/>
      <protection locked="0" hidden="1"/>
    </xf>
    <xf numFmtId="3" fontId="2" fillId="0" borderId="35" xfId="0" applyNumberFormat="1" applyFont="1" applyFill="1" applyBorder="1" applyAlignment="1" applyProtection="1">
      <alignment horizontal="center" vertical="center" shrinkToFit="1" readingOrder="2"/>
      <protection locked="0" hidden="1"/>
    </xf>
    <xf numFmtId="3" fontId="2" fillId="2" borderId="29" xfId="0" applyNumberFormat="1" applyFont="1" applyFill="1" applyBorder="1" applyAlignment="1" applyProtection="1">
      <alignment horizontal="center" vertical="center" shrinkToFit="1" readingOrder="2"/>
      <protection hidden="1"/>
    </xf>
    <xf numFmtId="3" fontId="2" fillId="2" borderId="33" xfId="0" applyNumberFormat="1" applyFont="1" applyFill="1" applyBorder="1" applyAlignment="1" applyProtection="1">
      <alignment horizontal="center" vertical="center" shrinkToFit="1" readingOrder="2"/>
      <protection hidden="1"/>
    </xf>
    <xf numFmtId="3" fontId="2" fillId="2" borderId="25" xfId="0" applyNumberFormat="1" applyFont="1" applyFill="1" applyBorder="1" applyAlignment="1" applyProtection="1">
      <alignment horizontal="center" vertical="center" shrinkToFit="1" readingOrder="2"/>
      <protection hidden="1"/>
    </xf>
    <xf numFmtId="3" fontId="2" fillId="2" borderId="20" xfId="0" applyNumberFormat="1" applyFont="1" applyFill="1" applyBorder="1" applyAlignment="1" applyProtection="1">
      <alignment horizontal="center" vertical="center" shrinkToFit="1" readingOrder="2"/>
      <protection hidden="1"/>
    </xf>
    <xf numFmtId="3" fontId="2" fillId="2" borderId="23" xfId="0" applyNumberFormat="1" applyFont="1" applyFill="1" applyBorder="1" applyAlignment="1" applyProtection="1">
      <alignment horizontal="right" vertical="center" indent="1" shrinkToFit="1" readingOrder="2"/>
      <protection hidden="1"/>
    </xf>
    <xf numFmtId="3" fontId="2" fillId="2" borderId="5" xfId="0" applyNumberFormat="1" applyFont="1" applyFill="1" applyBorder="1" applyAlignment="1" applyProtection="1">
      <alignment horizontal="right" vertical="center" indent="1" shrinkToFit="1" readingOrder="2"/>
      <protection hidden="1"/>
    </xf>
    <xf numFmtId="3" fontId="24" fillId="2" borderId="59" xfId="0" applyNumberFormat="1" applyFont="1" applyFill="1" applyBorder="1" applyAlignment="1" applyProtection="1">
      <alignment horizontal="center" readingOrder="2"/>
      <protection hidden="1"/>
    </xf>
    <xf numFmtId="3" fontId="3" fillId="2" borderId="12" xfId="0" applyNumberFormat="1" applyFont="1" applyFill="1" applyBorder="1" applyAlignment="1" applyProtection="1">
      <alignment horizontal="center" vertical="center" readingOrder="2"/>
      <protection hidden="1"/>
    </xf>
    <xf numFmtId="3" fontId="3" fillId="2" borderId="13" xfId="0" applyNumberFormat="1" applyFont="1" applyFill="1" applyBorder="1" applyAlignment="1" applyProtection="1">
      <alignment horizontal="center" vertical="center" readingOrder="2"/>
      <protection hidden="1"/>
    </xf>
    <xf numFmtId="3" fontId="3" fillId="2" borderId="5" xfId="0" applyNumberFormat="1" applyFont="1" applyFill="1" applyBorder="1" applyAlignment="1" applyProtection="1">
      <alignment horizontal="center" vertical="center" readingOrder="2"/>
      <protection hidden="1"/>
    </xf>
    <xf numFmtId="3" fontId="3" fillId="2" borderId="7" xfId="0" applyNumberFormat="1" applyFont="1" applyFill="1" applyBorder="1" applyAlignment="1" applyProtection="1">
      <alignment horizontal="center" vertical="center" readingOrder="2"/>
      <protection hidden="1"/>
    </xf>
    <xf numFmtId="3" fontId="3" fillId="2" borderId="1" xfId="0" applyNumberFormat="1" applyFont="1" applyFill="1" applyBorder="1" applyAlignment="1" applyProtection="1">
      <alignment horizontal="center" vertical="center" readingOrder="2"/>
      <protection hidden="1"/>
    </xf>
    <xf numFmtId="3" fontId="3" fillId="2" borderId="2" xfId="0" applyNumberFormat="1" applyFont="1" applyFill="1" applyBorder="1" applyAlignment="1" applyProtection="1">
      <alignment horizontal="center" vertical="center" readingOrder="2"/>
      <protection hidden="1"/>
    </xf>
    <xf numFmtId="3" fontId="3" fillId="2" borderId="19" xfId="0" applyNumberFormat="1" applyFont="1" applyFill="1" applyBorder="1" applyAlignment="1" applyProtection="1">
      <alignment horizontal="center" vertical="center" readingOrder="2"/>
      <protection hidden="1"/>
    </xf>
    <xf numFmtId="3" fontId="3" fillId="2" borderId="20" xfId="0" applyNumberFormat="1" applyFont="1" applyFill="1" applyBorder="1" applyAlignment="1" applyProtection="1">
      <alignment horizontal="center" vertical="center" readingOrder="2"/>
      <protection hidden="1"/>
    </xf>
    <xf numFmtId="3" fontId="2" fillId="4" borderId="23" xfId="0" applyNumberFormat="1" applyFont="1" applyFill="1" applyBorder="1" applyAlignment="1" applyProtection="1">
      <alignment horizontal="center" vertical="center" shrinkToFit="1" readingOrder="2"/>
      <protection hidden="1"/>
    </xf>
    <xf numFmtId="3" fontId="2" fillId="4" borderId="40" xfId="0" applyNumberFormat="1" applyFont="1" applyFill="1" applyBorder="1" applyAlignment="1" applyProtection="1">
      <alignment horizontal="center" vertical="center" shrinkToFit="1" readingOrder="2"/>
      <protection hidden="1"/>
    </xf>
    <xf numFmtId="3" fontId="2" fillId="4" borderId="24" xfId="0" applyNumberFormat="1" applyFont="1" applyFill="1" applyBorder="1" applyAlignment="1" applyProtection="1">
      <alignment horizontal="center" vertical="center" shrinkToFit="1" readingOrder="2"/>
      <protection hidden="1"/>
    </xf>
    <xf numFmtId="3" fontId="2" fillId="4" borderId="39" xfId="0" applyNumberFormat="1" applyFont="1" applyFill="1" applyBorder="1" applyAlignment="1" applyProtection="1">
      <alignment horizontal="center" vertical="center" shrinkToFit="1" readingOrder="2"/>
      <protection hidden="1"/>
    </xf>
    <xf numFmtId="3" fontId="2" fillId="4" borderId="25" xfId="0" applyNumberFormat="1" applyFont="1" applyFill="1" applyBorder="1" applyAlignment="1" applyProtection="1">
      <alignment horizontal="center" vertical="center" shrinkToFit="1" readingOrder="2"/>
      <protection hidden="1"/>
    </xf>
    <xf numFmtId="3" fontId="2" fillId="4" borderId="56" xfId="0" applyNumberFormat="1" applyFont="1" applyFill="1" applyBorder="1" applyAlignment="1" applyProtection="1">
      <alignment horizontal="center" vertical="center" shrinkToFit="1" readingOrder="2"/>
      <protection hidden="1"/>
    </xf>
    <xf numFmtId="3" fontId="2" fillId="4" borderId="22" xfId="0" applyNumberFormat="1" applyFont="1" applyFill="1" applyBorder="1" applyAlignment="1" applyProtection="1">
      <alignment horizontal="center" vertical="center" shrinkToFit="1" readingOrder="2"/>
      <protection hidden="1"/>
    </xf>
    <xf numFmtId="3" fontId="2" fillId="4" borderId="37" xfId="0" applyNumberFormat="1" applyFont="1" applyFill="1" applyBorder="1" applyAlignment="1" applyProtection="1">
      <alignment horizontal="center" vertical="center" shrinkToFit="1" readingOrder="2"/>
      <protection hidden="1"/>
    </xf>
    <xf numFmtId="3" fontId="2" fillId="2" borderId="25" xfId="0" applyNumberFormat="1" applyFont="1" applyFill="1" applyBorder="1" applyAlignment="1" applyProtection="1">
      <alignment horizontal="right" vertical="center" indent="1" shrinkToFit="1" readingOrder="2"/>
      <protection hidden="1"/>
    </xf>
    <xf numFmtId="3" fontId="2" fillId="2" borderId="19" xfId="0" applyNumberFormat="1" applyFont="1" applyFill="1" applyBorder="1" applyAlignment="1" applyProtection="1">
      <alignment horizontal="right" vertical="center" indent="1" shrinkToFit="1" readingOrder="2"/>
      <protection hidden="1"/>
    </xf>
    <xf numFmtId="3" fontId="3" fillId="2" borderId="0" xfId="0" applyNumberFormat="1" applyFont="1" applyFill="1" applyBorder="1" applyAlignment="1" applyProtection="1">
      <alignment horizontal="center" vertical="center" readingOrder="2"/>
      <protection hidden="1"/>
    </xf>
    <xf numFmtId="3" fontId="3" fillId="2" borderId="14" xfId="0" applyNumberFormat="1" applyFont="1" applyFill="1" applyBorder="1" applyAlignment="1" applyProtection="1">
      <alignment horizontal="center" vertical="center" readingOrder="2"/>
      <protection hidden="1"/>
    </xf>
    <xf numFmtId="3" fontId="3" fillId="2" borderId="37" xfId="0" applyNumberFormat="1" applyFont="1" applyFill="1" applyBorder="1" applyAlignment="1" applyProtection="1">
      <alignment horizontal="center" vertical="center" readingOrder="2"/>
      <protection hidden="1"/>
    </xf>
    <xf numFmtId="3" fontId="2" fillId="2" borderId="4" xfId="0" applyNumberFormat="1" applyFont="1" applyFill="1" applyBorder="1" applyAlignment="1" applyProtection="1">
      <alignment horizontal="center" vertical="center" shrinkToFit="1" readingOrder="2"/>
      <protection hidden="1"/>
    </xf>
    <xf numFmtId="3" fontId="2" fillId="2" borderId="17" xfId="0" applyNumberFormat="1" applyFont="1" applyFill="1" applyBorder="1" applyAlignment="1" applyProtection="1">
      <alignment horizontal="center" vertical="center" shrinkToFit="1" readingOrder="2"/>
      <protection hidden="1"/>
    </xf>
    <xf numFmtId="3" fontId="2" fillId="2" borderId="18" xfId="0" applyNumberFormat="1" applyFont="1" applyFill="1" applyBorder="1" applyAlignment="1" applyProtection="1">
      <alignment horizontal="center" vertical="center" shrinkToFit="1" readingOrder="2"/>
      <protection hidden="1"/>
    </xf>
    <xf numFmtId="3" fontId="2" fillId="2" borderId="21" xfId="0" applyNumberFormat="1" applyFont="1" applyFill="1" applyBorder="1" applyAlignment="1" applyProtection="1">
      <alignment horizontal="center" vertical="center" shrinkToFit="1" readingOrder="2"/>
      <protection hidden="1"/>
    </xf>
    <xf numFmtId="3" fontId="11" fillId="2" borderId="60" xfId="0" applyNumberFormat="1" applyFont="1" applyFill="1" applyBorder="1" applyAlignment="1" applyProtection="1">
      <alignment horizontal="right" vertical="center" readingOrder="2"/>
      <protection hidden="1"/>
    </xf>
    <xf numFmtId="3" fontId="3" fillId="2" borderId="14" xfId="0" applyNumberFormat="1" applyFont="1" applyFill="1" applyBorder="1" applyAlignment="1" applyProtection="1">
      <alignment horizontal="center" vertical="center" shrinkToFit="1" readingOrder="2"/>
      <protection hidden="1"/>
    </xf>
    <xf numFmtId="3" fontId="11" fillId="2" borderId="10" xfId="0" applyNumberFormat="1" applyFont="1" applyFill="1" applyBorder="1" applyAlignment="1" applyProtection="1">
      <alignment horizontal="right" vertical="center" shrinkToFit="1" readingOrder="2"/>
      <protection hidden="1"/>
    </xf>
    <xf numFmtId="3" fontId="11" fillId="2" borderId="11" xfId="0" applyNumberFormat="1" applyFont="1" applyFill="1" applyBorder="1" applyAlignment="1" applyProtection="1">
      <alignment horizontal="right" vertical="center" shrinkToFit="1" readingOrder="2"/>
      <protection hidden="1"/>
    </xf>
    <xf numFmtId="3" fontId="11" fillId="2" borderId="14" xfId="0" applyNumberFormat="1" applyFont="1" applyFill="1" applyBorder="1" applyAlignment="1" applyProtection="1">
      <alignment horizontal="right" vertical="center" shrinkToFit="1" readingOrder="2"/>
      <protection hidden="1"/>
    </xf>
    <xf numFmtId="3" fontId="23" fillId="2" borderId="0" xfId="0" applyNumberFormat="1" applyFont="1" applyFill="1" applyAlignment="1" applyProtection="1">
      <alignment horizontal="right" vertical="center" wrapText="1" readingOrder="2"/>
      <protection hidden="1"/>
    </xf>
    <xf numFmtId="3" fontId="2" fillId="2" borderId="48" xfId="0" applyNumberFormat="1" applyFont="1" applyFill="1" applyBorder="1" applyAlignment="1" applyProtection="1">
      <alignment horizontal="center" vertical="center" shrinkToFit="1" readingOrder="2"/>
      <protection hidden="1"/>
    </xf>
    <xf numFmtId="3" fontId="2" fillId="2" borderId="31" xfId="0" applyNumberFormat="1" applyFont="1" applyFill="1" applyBorder="1" applyAlignment="1" applyProtection="1">
      <alignment horizontal="center" vertical="center" shrinkToFit="1" readingOrder="2"/>
      <protection hidden="1"/>
    </xf>
    <xf numFmtId="3" fontId="2" fillId="2" borderId="32" xfId="0" applyNumberFormat="1" applyFont="1" applyFill="1" applyBorder="1" applyAlignment="1" applyProtection="1">
      <alignment horizontal="center" vertical="center" shrinkToFit="1" readingOrder="2"/>
      <protection hidden="1"/>
    </xf>
    <xf numFmtId="3" fontId="2" fillId="2" borderId="30" xfId="0" applyNumberFormat="1" applyFont="1" applyFill="1" applyBorder="1" applyAlignment="1" applyProtection="1">
      <alignment horizontal="center" vertical="center" shrinkToFit="1" readingOrder="2"/>
      <protection hidden="1"/>
    </xf>
    <xf numFmtId="3" fontId="2" fillId="2" borderId="10" xfId="0" applyNumberFormat="1" applyFont="1" applyFill="1" applyBorder="1" applyAlignment="1" applyProtection="1">
      <alignment horizontal="right" vertical="center" indent="1" shrinkToFit="1" readingOrder="2"/>
      <protection hidden="1"/>
    </xf>
    <xf numFmtId="3" fontId="2" fillId="2" borderId="35" xfId="0" applyNumberFormat="1" applyFont="1" applyFill="1" applyBorder="1" applyAlignment="1" applyProtection="1">
      <alignment horizontal="right" vertical="center" indent="1" shrinkToFit="1" readingOrder="2"/>
      <protection hidden="1"/>
    </xf>
    <xf numFmtId="3" fontId="3" fillId="2" borderId="10" xfId="0" applyNumberFormat="1" applyFont="1" applyFill="1" applyBorder="1" applyAlignment="1" applyProtection="1">
      <alignment horizontal="right" vertical="center" indent="1" shrinkToFit="1" readingOrder="2"/>
      <protection hidden="1"/>
    </xf>
    <xf numFmtId="3" fontId="3" fillId="2" borderId="35" xfId="0" applyNumberFormat="1" applyFont="1" applyFill="1" applyBorder="1" applyAlignment="1" applyProtection="1">
      <alignment horizontal="right" vertical="center" indent="1" shrinkToFit="1" readingOrder="2"/>
      <protection hidden="1"/>
    </xf>
    <xf numFmtId="3" fontId="30" fillId="0" borderId="0" xfId="0" applyNumberFormat="1" applyFont="1" applyFill="1" applyAlignment="1" applyProtection="1">
      <alignment horizontal="right" vertical="center" wrapText="1"/>
      <protection hidden="1"/>
    </xf>
    <xf numFmtId="3" fontId="6" fillId="2" borderId="10" xfId="0" applyNumberFormat="1" applyFont="1" applyFill="1" applyBorder="1" applyAlignment="1" applyProtection="1">
      <alignment horizontal="center" vertical="center" shrinkToFit="1" readingOrder="2"/>
      <protection hidden="1"/>
    </xf>
    <xf numFmtId="3" fontId="6" fillId="2" borderId="35" xfId="0" applyNumberFormat="1" applyFont="1" applyFill="1" applyBorder="1" applyAlignment="1" applyProtection="1">
      <alignment horizontal="center" vertical="center" shrinkToFit="1" readingOrder="2"/>
      <protection hidden="1"/>
    </xf>
    <xf numFmtId="3" fontId="2" fillId="2" borderId="48" xfId="0" applyNumberFormat="1" applyFont="1" applyFill="1" applyBorder="1" applyAlignment="1" applyProtection="1">
      <alignment horizontal="right" vertical="center" indent="1" shrinkToFit="1" readingOrder="2"/>
      <protection hidden="1"/>
    </xf>
    <xf numFmtId="3" fontId="2" fillId="2" borderId="49" xfId="0" applyNumberFormat="1" applyFont="1" applyFill="1" applyBorder="1" applyAlignment="1" applyProtection="1">
      <alignment horizontal="right" vertical="center" indent="1" shrinkToFit="1" readingOrder="2"/>
      <protection hidden="1"/>
    </xf>
    <xf numFmtId="3" fontId="2" fillId="2" borderId="16" xfId="0" applyNumberFormat="1" applyFont="1" applyFill="1" applyBorder="1" applyAlignment="1" applyProtection="1">
      <alignment horizontal="right" vertical="center" indent="1" shrinkToFit="1" readingOrder="2"/>
      <protection hidden="1"/>
    </xf>
    <xf numFmtId="3" fontId="2" fillId="2" borderId="52" xfId="0" applyNumberFormat="1" applyFont="1" applyFill="1" applyBorder="1" applyAlignment="1" applyProtection="1">
      <alignment horizontal="right" vertical="center" indent="1" shrinkToFit="1" readingOrder="2"/>
      <protection hidden="1"/>
    </xf>
    <xf numFmtId="3" fontId="1" fillId="2" borderId="17" xfId="0" applyNumberFormat="1" applyFont="1" applyFill="1" applyBorder="1" applyAlignment="1" applyProtection="1">
      <alignment horizontal="right" vertical="center" indent="1" shrinkToFit="1" readingOrder="2"/>
      <protection hidden="1"/>
    </xf>
    <xf numFmtId="3" fontId="1" fillId="2" borderId="36" xfId="0" applyNumberFormat="1" applyFont="1" applyFill="1" applyBorder="1" applyAlignment="1" applyProtection="1">
      <alignment horizontal="right" vertical="center" indent="1" shrinkToFit="1" readingOrder="2"/>
      <protection hidden="1"/>
    </xf>
    <xf numFmtId="3" fontId="3" fillId="2" borderId="59" xfId="0" applyNumberFormat="1" applyFont="1" applyFill="1" applyBorder="1" applyAlignment="1" applyProtection="1">
      <alignment horizontal="center" vertical="center" shrinkToFit="1" readingOrder="2"/>
      <protection hidden="1"/>
    </xf>
    <xf numFmtId="3" fontId="2" fillId="2" borderId="22" xfId="0" applyNumberFormat="1" applyFont="1" applyFill="1" applyBorder="1" applyAlignment="1" applyProtection="1">
      <alignment horizontal="right" vertical="center" indent="1" shrinkToFit="1" readingOrder="2"/>
      <protection hidden="1"/>
    </xf>
    <xf numFmtId="3" fontId="2" fillId="2" borderId="12" xfId="0" applyNumberFormat="1" applyFont="1" applyFill="1" applyBorder="1" applyAlignment="1" applyProtection="1">
      <alignment horizontal="right" vertical="center" indent="1" shrinkToFit="1" readingOrder="2"/>
      <protection hidden="1"/>
    </xf>
    <xf numFmtId="3" fontId="2" fillId="2" borderId="13" xfId="0" applyNumberFormat="1" applyFont="1" applyFill="1" applyBorder="1" applyAlignment="1" applyProtection="1">
      <alignment horizontal="right" vertical="center" indent="1" shrinkToFit="1" readingOrder="2"/>
      <protection hidden="1"/>
    </xf>
    <xf numFmtId="3" fontId="3" fillId="10" borderId="22" xfId="0" applyNumberFormat="1" applyFont="1" applyFill="1" applyBorder="1" applyAlignment="1" applyProtection="1">
      <alignment horizontal="center" vertical="center" shrinkToFit="1" readingOrder="2"/>
      <protection hidden="1"/>
    </xf>
    <xf numFmtId="3" fontId="3" fillId="10" borderId="12" xfId="0" applyNumberFormat="1" applyFont="1" applyFill="1" applyBorder="1" applyAlignment="1" applyProtection="1">
      <alignment horizontal="center" vertical="center" shrinkToFit="1" readingOrder="2"/>
      <protection hidden="1"/>
    </xf>
    <xf numFmtId="3" fontId="3" fillId="10" borderId="37" xfId="0" applyNumberFormat="1" applyFont="1" applyFill="1" applyBorder="1" applyAlignment="1" applyProtection="1">
      <alignment horizontal="center" vertical="center" shrinkToFit="1" readingOrder="2"/>
      <protection hidden="1"/>
    </xf>
    <xf numFmtId="3" fontId="2" fillId="2" borderId="35" xfId="0" applyNumberFormat="1" applyFont="1" applyFill="1" applyBorder="1" applyAlignment="1" applyProtection="1">
      <alignment horizontal="center" vertical="center" shrinkToFit="1" readingOrder="2"/>
      <protection hidden="1"/>
    </xf>
    <xf numFmtId="3" fontId="3" fillId="2" borderId="65" xfId="0" applyNumberFormat="1" applyFont="1" applyFill="1" applyBorder="1" applyAlignment="1" applyProtection="1">
      <alignment horizontal="right" vertical="center" shrinkToFit="1" readingOrder="2"/>
      <protection hidden="1"/>
    </xf>
    <xf numFmtId="3" fontId="3" fillId="2" borderId="66" xfId="0" applyNumberFormat="1" applyFont="1" applyFill="1" applyBorder="1" applyAlignment="1" applyProtection="1">
      <alignment horizontal="right" vertical="center" shrinkToFit="1" readingOrder="2"/>
      <protection hidden="1"/>
    </xf>
    <xf numFmtId="3" fontId="14" fillId="2" borderId="60" xfId="0" applyNumberFormat="1" applyFont="1" applyFill="1" applyBorder="1" applyAlignment="1" applyProtection="1">
      <alignment horizontal="center" vertical="center" shrinkToFit="1" readingOrder="2"/>
      <protection hidden="1"/>
    </xf>
    <xf numFmtId="0" fontId="19" fillId="4" borderId="59" xfId="0" applyFont="1" applyFill="1" applyBorder="1" applyAlignment="1" applyProtection="1">
      <alignment horizontal="center" vertical="center" shrinkToFit="1"/>
      <protection hidden="1"/>
    </xf>
    <xf numFmtId="0" fontId="19" fillId="4" borderId="53" xfId="0" applyFont="1" applyFill="1" applyBorder="1" applyAlignment="1" applyProtection="1">
      <alignment horizontal="center" vertical="center" shrinkToFit="1"/>
      <protection hidden="1"/>
    </xf>
    <xf numFmtId="165" fontId="9" fillId="0" borderId="10" xfId="0" applyNumberFormat="1" applyFont="1" applyFill="1" applyBorder="1" applyAlignment="1" applyProtection="1">
      <alignment horizontal="center" vertical="center" shrinkToFit="1" readingOrder="2"/>
      <protection hidden="1"/>
    </xf>
    <xf numFmtId="165" fontId="9" fillId="0" borderId="14" xfId="0" applyNumberFormat="1" applyFont="1" applyFill="1" applyBorder="1" applyAlignment="1" applyProtection="1">
      <alignment horizontal="center" vertical="center" shrinkToFit="1" readingOrder="2"/>
      <protection hidden="1"/>
    </xf>
    <xf numFmtId="0" fontId="2" fillId="4" borderId="48" xfId="0" applyFont="1" applyFill="1" applyBorder="1" applyAlignment="1" applyProtection="1">
      <alignment horizontal="center" vertical="center" shrinkToFit="1"/>
      <protection hidden="1"/>
    </xf>
    <xf numFmtId="0" fontId="2" fillId="4" borderId="31" xfId="0" applyFont="1" applyFill="1" applyBorder="1" applyAlignment="1" applyProtection="1">
      <alignment horizontal="center" vertical="center" shrinkToFit="1"/>
      <protection hidden="1"/>
    </xf>
    <xf numFmtId="0" fontId="2" fillId="4" borderId="49" xfId="0" applyFont="1" applyFill="1" applyBorder="1" applyAlignment="1" applyProtection="1">
      <alignment horizontal="center" vertical="center" shrinkToFit="1"/>
      <protection hidden="1"/>
    </xf>
    <xf numFmtId="0" fontId="9" fillId="0" borderId="0" xfId="0" applyFont="1" applyFill="1" applyAlignment="1" applyProtection="1">
      <alignment horizontal="right" vertical="top" wrapText="1"/>
      <protection hidden="1"/>
    </xf>
    <xf numFmtId="3" fontId="3" fillId="2" borderId="57" xfId="0" applyNumberFormat="1" applyFont="1" applyFill="1" applyBorder="1" applyAlignment="1" applyProtection="1">
      <alignment horizontal="right" vertical="center" shrinkToFit="1" readingOrder="2"/>
      <protection hidden="1"/>
    </xf>
    <xf numFmtId="3" fontId="3" fillId="2" borderId="63" xfId="0" applyNumberFormat="1" applyFont="1" applyFill="1" applyBorder="1" applyAlignment="1" applyProtection="1">
      <alignment horizontal="right" vertical="center" shrinkToFit="1" readingOrder="2"/>
      <protection hidden="1"/>
    </xf>
    <xf numFmtId="0" fontId="26" fillId="0" borderId="0" xfId="0" applyFont="1" applyFill="1" applyBorder="1" applyAlignment="1" applyProtection="1">
      <alignment horizontal="right" wrapText="1"/>
      <protection hidden="1"/>
    </xf>
    <xf numFmtId="3" fontId="3" fillId="2" borderId="57" xfId="0" applyNumberFormat="1" applyFont="1" applyFill="1" applyBorder="1" applyAlignment="1" applyProtection="1">
      <alignment horizontal="center" vertical="center" shrinkToFit="1" readingOrder="2"/>
      <protection hidden="1"/>
    </xf>
    <xf numFmtId="3" fontId="2" fillId="4" borderId="48" xfId="0" applyNumberFormat="1" applyFont="1" applyFill="1" applyBorder="1" applyAlignment="1" applyProtection="1">
      <alignment horizontal="center" vertical="center" shrinkToFit="1" readingOrder="2"/>
      <protection hidden="1"/>
    </xf>
    <xf numFmtId="3" fontId="2" fillId="4" borderId="49" xfId="0" applyNumberFormat="1" applyFont="1" applyFill="1" applyBorder="1" applyAlignment="1" applyProtection="1">
      <alignment horizontal="center" vertical="center" shrinkToFit="1" readingOrder="2"/>
      <protection hidden="1"/>
    </xf>
    <xf numFmtId="3" fontId="46" fillId="4" borderId="16" xfId="0" applyNumberFormat="1" applyFont="1" applyFill="1" applyBorder="1" applyAlignment="1" applyProtection="1">
      <alignment horizontal="center" vertical="center" shrinkToFit="1" readingOrder="2"/>
      <protection hidden="1"/>
    </xf>
    <xf numFmtId="3" fontId="46" fillId="4" borderId="52" xfId="0" applyNumberFormat="1" applyFont="1" applyFill="1" applyBorder="1" applyAlignment="1" applyProtection="1">
      <alignment horizontal="center" vertical="center" shrinkToFit="1" readingOrder="2"/>
      <protection hidden="1"/>
    </xf>
    <xf numFmtId="3" fontId="2" fillId="3" borderId="16" xfId="0" applyNumberFormat="1" applyFont="1" applyFill="1" applyBorder="1" applyAlignment="1" applyProtection="1">
      <alignment horizontal="center" vertical="center" shrinkToFit="1" readingOrder="2"/>
      <protection hidden="1"/>
    </xf>
    <xf numFmtId="3" fontId="2" fillId="3" borderId="52" xfId="0" applyNumberFormat="1" applyFont="1" applyFill="1" applyBorder="1" applyAlignment="1" applyProtection="1">
      <alignment horizontal="center" vertical="center" shrinkToFit="1" readingOrder="2"/>
      <protection hidden="1"/>
    </xf>
    <xf numFmtId="0" fontId="67" fillId="9" borderId="0" xfId="0" applyFont="1" applyFill="1" applyAlignment="1" applyProtection="1">
      <alignment horizontal="center" vertical="center" wrapText="1"/>
      <protection hidden="1"/>
    </xf>
    <xf numFmtId="3" fontId="46" fillId="4" borderId="50" xfId="0" applyNumberFormat="1" applyFont="1" applyFill="1" applyBorder="1" applyAlignment="1" applyProtection="1">
      <alignment horizontal="center" vertical="center" shrinkToFit="1" readingOrder="2"/>
      <protection hidden="1"/>
    </xf>
    <xf numFmtId="3" fontId="46" fillId="4" borderId="61" xfId="0" applyNumberFormat="1" applyFont="1" applyFill="1" applyBorder="1" applyAlignment="1" applyProtection="1">
      <alignment horizontal="center" vertical="center" shrinkToFit="1" readingOrder="2"/>
      <protection hidden="1"/>
    </xf>
    <xf numFmtId="3" fontId="46" fillId="4" borderId="58" xfId="0" applyNumberFormat="1" applyFont="1" applyFill="1" applyBorder="1" applyAlignment="1" applyProtection="1">
      <alignment horizontal="center" vertical="center" shrinkToFit="1" readingOrder="2"/>
      <protection hidden="1"/>
    </xf>
    <xf numFmtId="3" fontId="46" fillId="4" borderId="64" xfId="0" applyNumberFormat="1" applyFont="1" applyFill="1" applyBorder="1" applyAlignment="1" applyProtection="1">
      <alignment horizontal="center" vertical="center" shrinkToFit="1" readingOrder="2"/>
      <protection hidden="1"/>
    </xf>
    <xf numFmtId="3" fontId="13" fillId="2" borderId="17" xfId="0" applyNumberFormat="1" applyFont="1" applyFill="1" applyBorder="1" applyAlignment="1" applyProtection="1">
      <alignment horizontal="right" vertical="center" shrinkToFit="1" readingOrder="2"/>
      <protection hidden="1"/>
    </xf>
    <xf numFmtId="3" fontId="13" fillId="2" borderId="18" xfId="0" applyNumberFormat="1" applyFont="1" applyFill="1" applyBorder="1" applyAlignment="1" applyProtection="1">
      <alignment horizontal="right" vertical="center" shrinkToFit="1" readingOrder="2"/>
      <protection hidden="1"/>
    </xf>
    <xf numFmtId="3" fontId="2" fillId="2" borderId="48" xfId="0" applyNumberFormat="1" applyFont="1" applyFill="1" applyBorder="1" applyAlignment="1" applyProtection="1">
      <alignment horizontal="right" vertical="center" shrinkToFit="1" readingOrder="2"/>
      <protection hidden="1"/>
    </xf>
    <xf numFmtId="3" fontId="2" fillId="2" borderId="31" xfId="0" applyNumberFormat="1" applyFont="1" applyFill="1" applyBorder="1" applyAlignment="1" applyProtection="1">
      <alignment horizontal="right" vertical="center" shrinkToFit="1" readingOrder="2"/>
      <protection hidden="1"/>
    </xf>
    <xf numFmtId="3" fontId="2" fillId="2" borderId="16" xfId="0" applyNumberFormat="1" applyFont="1" applyFill="1" applyBorder="1" applyAlignment="1" applyProtection="1">
      <alignment horizontal="right" vertical="center" shrinkToFit="1" readingOrder="2"/>
      <protection hidden="1"/>
    </xf>
    <xf numFmtId="3" fontId="2" fillId="2" borderId="3" xfId="0" applyNumberFormat="1" applyFont="1" applyFill="1" applyBorder="1" applyAlignment="1" applyProtection="1">
      <alignment horizontal="right" vertical="center" shrinkToFit="1" readingOrder="2"/>
      <protection hidden="1"/>
    </xf>
    <xf numFmtId="3" fontId="2" fillId="3" borderId="16" xfId="0" applyNumberFormat="1" applyFont="1" applyFill="1" applyBorder="1" applyAlignment="1" applyProtection="1">
      <alignment horizontal="right" vertical="center" shrinkToFit="1" readingOrder="2"/>
      <protection hidden="1"/>
    </xf>
    <xf numFmtId="3" fontId="2" fillId="3" borderId="3" xfId="0" applyNumberFormat="1" applyFont="1" applyFill="1" applyBorder="1" applyAlignment="1" applyProtection="1">
      <alignment horizontal="right" vertical="center" shrinkToFit="1" readingOrder="2"/>
      <protection hidden="1"/>
    </xf>
    <xf numFmtId="3" fontId="2" fillId="4" borderId="10" xfId="0" applyNumberFormat="1" applyFont="1" applyFill="1" applyBorder="1" applyAlignment="1" applyProtection="1">
      <alignment horizontal="right" vertical="center" shrinkToFit="1" readingOrder="2"/>
      <protection hidden="1"/>
    </xf>
    <xf numFmtId="3" fontId="2" fillId="4" borderId="11" xfId="0" applyNumberFormat="1" applyFont="1" applyFill="1" applyBorder="1" applyAlignment="1" applyProtection="1">
      <alignment horizontal="right" vertical="center" shrinkToFit="1" readingOrder="2"/>
      <protection hidden="1"/>
    </xf>
    <xf numFmtId="3" fontId="2" fillId="4" borderId="35" xfId="0" applyNumberFormat="1" applyFont="1" applyFill="1" applyBorder="1" applyAlignment="1" applyProtection="1">
      <alignment horizontal="right" vertical="center" shrinkToFit="1" readingOrder="2"/>
      <protection hidden="1"/>
    </xf>
    <xf numFmtId="3" fontId="11" fillId="0" borderId="60" xfId="0" applyNumberFormat="1" applyFont="1" applyFill="1" applyBorder="1" applyAlignment="1" applyProtection="1">
      <alignment horizontal="right" vertical="center" readingOrder="2"/>
      <protection hidden="1"/>
    </xf>
  </cellXfs>
  <cellStyles count="4">
    <cellStyle name="Hyperlink" xfId="3" builtinId="8"/>
    <cellStyle name="Normal" xfId="0" builtinId="0"/>
    <cellStyle name="Normal 2" xfId="2" xr:uid="{00000000-0005-0000-0000-000002000000}"/>
    <cellStyle name="Percent" xfId="1"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1601;&#1607;&#1585;&#1587;&#1578;!A1"/><Relationship Id="rId2" Type="http://schemas.openxmlformats.org/officeDocument/2006/relationships/image" Target="../media/image1.png"/><Relationship Id="rId1" Type="http://schemas.openxmlformats.org/officeDocument/2006/relationships/hyperlink" Target="#'11'!A1"/><Relationship Id="rId6" Type="http://schemas.openxmlformats.org/officeDocument/2006/relationships/image" Target="../media/image3.png"/><Relationship Id="rId5" Type="http://schemas.openxmlformats.org/officeDocument/2006/relationships/hyperlink" Target="#'13'!A1"/><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3" Type="http://schemas.openxmlformats.org/officeDocument/2006/relationships/hyperlink" Target="#'7'!A1"/><Relationship Id="rId2" Type="http://schemas.openxmlformats.org/officeDocument/2006/relationships/image" Target="../media/image2.png"/><Relationship Id="rId1" Type="http://schemas.openxmlformats.org/officeDocument/2006/relationships/hyperlink" Target="#&#1601;&#1607;&#1585;&#1587;&#1578;!A1"/><Relationship Id="rId6" Type="http://schemas.openxmlformats.org/officeDocument/2006/relationships/image" Target="../media/image13.png"/><Relationship Id="rId5" Type="http://schemas.openxmlformats.org/officeDocument/2006/relationships/hyperlink" Target="#'9'!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8'!A1"/><Relationship Id="rId2" Type="http://schemas.openxmlformats.org/officeDocument/2006/relationships/image" Target="../media/image2.png"/><Relationship Id="rId1" Type="http://schemas.openxmlformats.org/officeDocument/2006/relationships/hyperlink" Target="#&#1601;&#1607;&#1585;&#1587;&#1578;!A1"/><Relationship Id="rId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hyperlink" Target="#'8'!A1"/><Relationship Id="rId3" Type="http://schemas.openxmlformats.org/officeDocument/2006/relationships/hyperlink" Target="#'3'!A1"/><Relationship Id="rId7" Type="http://schemas.openxmlformats.org/officeDocument/2006/relationships/hyperlink" Target="#'7'!A1"/><Relationship Id="rId2" Type="http://schemas.openxmlformats.org/officeDocument/2006/relationships/hyperlink" Target="#'2'!A1"/><Relationship Id="rId1" Type="http://schemas.openxmlformats.org/officeDocument/2006/relationships/hyperlink" Target="#'1'!A1"/><Relationship Id="rId6" Type="http://schemas.openxmlformats.org/officeDocument/2006/relationships/hyperlink" Target="#'6'!A1"/><Relationship Id="rId5" Type="http://schemas.openxmlformats.org/officeDocument/2006/relationships/hyperlink" Target="#'5'!A1"/><Relationship Id="rId4" Type="http://schemas.openxmlformats.org/officeDocument/2006/relationships/hyperlink" Target="#'4'!A1"/><Relationship Id="rId9" Type="http://schemas.openxmlformats.org/officeDocument/2006/relationships/hyperlink" Target="#'9'!A1"/></Relationships>
</file>

<file path=xl/drawings/_rels/drawing3.xml.rels><?xml version="1.0" encoding="UTF-8" standalone="yes"?>
<Relationships xmlns="http://schemas.openxmlformats.org/package/2006/relationships"><Relationship Id="rId3" Type="http://schemas.openxmlformats.org/officeDocument/2006/relationships/hyperlink" Target="#'2'!A1"/><Relationship Id="rId2" Type="http://schemas.openxmlformats.org/officeDocument/2006/relationships/image" Target="../media/image2.png"/><Relationship Id="rId1" Type="http://schemas.openxmlformats.org/officeDocument/2006/relationships/hyperlink" Target="#&#1601;&#1607;&#1585;&#1587;&#1578;!A1"/><Relationship Id="rId5" Type="http://schemas.openxmlformats.org/officeDocument/2006/relationships/image" Target="../media/image5.tiff"/><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1'!A1"/><Relationship Id="rId2" Type="http://schemas.openxmlformats.org/officeDocument/2006/relationships/image" Target="../media/image2.png"/><Relationship Id="rId1" Type="http://schemas.openxmlformats.org/officeDocument/2006/relationships/hyperlink" Target="#&#1601;&#1607;&#1585;&#1587;&#1578;!A1"/><Relationship Id="rId6" Type="http://schemas.openxmlformats.org/officeDocument/2006/relationships/image" Target="../media/image7.png"/><Relationship Id="rId5" Type="http://schemas.openxmlformats.org/officeDocument/2006/relationships/hyperlink" Target="#'3'!A1"/><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hyperlink" Target="#'2'!A1"/><Relationship Id="rId2" Type="http://schemas.openxmlformats.org/officeDocument/2006/relationships/image" Target="../media/image2.png"/><Relationship Id="rId1" Type="http://schemas.openxmlformats.org/officeDocument/2006/relationships/hyperlink" Target="#&#1601;&#1607;&#1585;&#1587;&#1578;!A1"/><Relationship Id="rId6" Type="http://schemas.openxmlformats.org/officeDocument/2006/relationships/image" Target="../media/image9.png"/><Relationship Id="rId5" Type="http://schemas.openxmlformats.org/officeDocument/2006/relationships/hyperlink" Target="#'4'!A1"/><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hyperlink" Target="#'3'!A1"/><Relationship Id="rId2" Type="http://schemas.openxmlformats.org/officeDocument/2006/relationships/image" Target="../media/image2.png"/><Relationship Id="rId1" Type="http://schemas.openxmlformats.org/officeDocument/2006/relationships/hyperlink" Target="#&#1601;&#1607;&#1585;&#1587;&#1578;!A1"/><Relationship Id="rId6" Type="http://schemas.openxmlformats.org/officeDocument/2006/relationships/image" Target="../media/image7.png"/><Relationship Id="rId5" Type="http://schemas.openxmlformats.org/officeDocument/2006/relationships/hyperlink" Target="#'5'!A1"/><Relationship Id="rId4"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hyperlink" Target="#'4'!A1"/><Relationship Id="rId2" Type="http://schemas.openxmlformats.org/officeDocument/2006/relationships/image" Target="../media/image2.png"/><Relationship Id="rId1" Type="http://schemas.openxmlformats.org/officeDocument/2006/relationships/hyperlink" Target="#&#1601;&#1607;&#1585;&#1587;&#1578;!A1"/><Relationship Id="rId6" Type="http://schemas.openxmlformats.org/officeDocument/2006/relationships/image" Target="../media/image7.png"/><Relationship Id="rId5" Type="http://schemas.openxmlformats.org/officeDocument/2006/relationships/hyperlink" Target="#'6'!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5'!A1"/><Relationship Id="rId2" Type="http://schemas.openxmlformats.org/officeDocument/2006/relationships/image" Target="../media/image2.png"/><Relationship Id="rId1" Type="http://schemas.openxmlformats.org/officeDocument/2006/relationships/hyperlink" Target="#&#1601;&#1607;&#1585;&#1587;&#1578;!A1"/><Relationship Id="rId6" Type="http://schemas.openxmlformats.org/officeDocument/2006/relationships/image" Target="../media/image9.png"/><Relationship Id="rId5" Type="http://schemas.openxmlformats.org/officeDocument/2006/relationships/hyperlink" Target="#'7'!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6'!A1"/><Relationship Id="rId2" Type="http://schemas.openxmlformats.org/officeDocument/2006/relationships/image" Target="../media/image2.png"/><Relationship Id="rId1" Type="http://schemas.openxmlformats.org/officeDocument/2006/relationships/hyperlink" Target="#&#1601;&#1607;&#1585;&#1587;&#1578;!A1"/><Relationship Id="rId6" Type="http://schemas.openxmlformats.org/officeDocument/2006/relationships/image" Target="../media/image12.png"/><Relationship Id="rId5" Type="http://schemas.openxmlformats.org/officeDocument/2006/relationships/hyperlink" Target="#'8'!A1"/><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oneCellAnchor>
    <xdr:from>
      <xdr:col>21</xdr:col>
      <xdr:colOff>614625</xdr:colOff>
      <xdr:row>8</xdr:row>
      <xdr:rowOff>247650</xdr:rowOff>
    </xdr:from>
    <xdr:ext cx="576000" cy="576000"/>
    <xdr:pic>
      <xdr:nvPicPr>
        <xdr:cNvPr id="2" name="Picture 1">
          <a:hlinkClick xmlns:r="http://schemas.openxmlformats.org/officeDocument/2006/relationships" r:id="rId1" tooltip="برگ 11"/>
          <a:extLst>
            <a:ext uri="{FF2B5EF4-FFF2-40B4-BE49-F238E27FC236}">
              <a16:creationId xmlns:a16="http://schemas.microsoft.com/office/drawing/2014/main" id="{00000000-0008-0000-0000-000002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85485525" y="3251200"/>
          <a:ext cx="576000" cy="576000"/>
        </a:xfrm>
        <a:prstGeom prst="rect">
          <a:avLst/>
        </a:prstGeom>
      </xdr:spPr>
    </xdr:pic>
    <xdr:clientData/>
  </xdr:oneCellAnchor>
  <xdr:oneCellAnchor>
    <xdr:from>
      <xdr:col>22</xdr:col>
      <xdr:colOff>5025</xdr:colOff>
      <xdr:row>11</xdr:row>
      <xdr:rowOff>133350</xdr:rowOff>
    </xdr:from>
    <xdr:ext cx="576000" cy="576000"/>
    <xdr:pic>
      <xdr:nvPicPr>
        <xdr:cNvPr id="3" name="Picture 2">
          <a:hlinkClick xmlns:r="http://schemas.openxmlformats.org/officeDocument/2006/relationships" r:id="rId3" tooltip="فهرست"/>
          <a:extLst>
            <a:ext uri="{FF2B5EF4-FFF2-40B4-BE49-F238E27FC236}">
              <a16:creationId xmlns:a16="http://schemas.microsoft.com/office/drawing/2014/main" id="{00000000-0008-0000-0000-000003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285466475" y="4070350"/>
          <a:ext cx="576000" cy="576000"/>
        </a:xfrm>
        <a:prstGeom prst="rect">
          <a:avLst/>
        </a:prstGeom>
      </xdr:spPr>
    </xdr:pic>
    <xdr:clientData/>
  </xdr:oneCellAnchor>
  <xdr:oneCellAnchor>
    <xdr:from>
      <xdr:col>21</xdr:col>
      <xdr:colOff>614625</xdr:colOff>
      <xdr:row>13</xdr:row>
      <xdr:rowOff>200025</xdr:rowOff>
    </xdr:from>
    <xdr:ext cx="576000" cy="576000"/>
    <xdr:pic>
      <xdr:nvPicPr>
        <xdr:cNvPr id="4" name="Picture 3">
          <a:hlinkClick xmlns:r="http://schemas.openxmlformats.org/officeDocument/2006/relationships" r:id="rId5" tooltip="برگ 13"/>
          <a:extLst>
            <a:ext uri="{FF2B5EF4-FFF2-40B4-BE49-F238E27FC236}">
              <a16:creationId xmlns:a16="http://schemas.microsoft.com/office/drawing/2014/main" id="{00000000-0008-0000-0000-000004000000}"/>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285485525" y="4911725"/>
          <a:ext cx="576000" cy="57600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9</xdr:col>
      <xdr:colOff>463550</xdr:colOff>
      <xdr:row>4</xdr:row>
      <xdr:rowOff>298451</xdr:rowOff>
    </xdr:from>
    <xdr:to>
      <xdr:col>10</xdr:col>
      <xdr:colOff>355600</xdr:colOff>
      <xdr:row>5</xdr:row>
      <xdr:rowOff>247651</xdr:rowOff>
    </xdr:to>
    <xdr:pic>
      <xdr:nvPicPr>
        <xdr:cNvPr id="5" name="Picture 4">
          <a:hlinkClick xmlns:r="http://schemas.openxmlformats.org/officeDocument/2006/relationships" r:id="rId1" tooltip="فهرست"/>
          <a:extLst>
            <a:ext uri="{FF2B5EF4-FFF2-40B4-BE49-F238E27FC236}">
              <a16:creationId xmlns:a16="http://schemas.microsoft.com/office/drawing/2014/main" id="{00000000-0008-0000-0900-000005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3159500" y="1219201"/>
          <a:ext cx="520700" cy="406400"/>
        </a:xfrm>
        <a:prstGeom prst="rect">
          <a:avLst/>
        </a:prstGeom>
      </xdr:spPr>
    </xdr:pic>
    <xdr:clientData/>
  </xdr:twoCellAnchor>
  <xdr:twoCellAnchor editAs="oneCell">
    <xdr:from>
      <xdr:col>9</xdr:col>
      <xdr:colOff>498476</xdr:colOff>
      <xdr:row>2</xdr:row>
      <xdr:rowOff>228600</xdr:rowOff>
    </xdr:from>
    <xdr:to>
      <xdr:col>10</xdr:col>
      <xdr:colOff>317501</xdr:colOff>
      <xdr:row>4</xdr:row>
      <xdr:rowOff>111125</xdr:rowOff>
    </xdr:to>
    <xdr:pic>
      <xdr:nvPicPr>
        <xdr:cNvPr id="6" name="Picture 5">
          <a:hlinkClick xmlns:r="http://schemas.openxmlformats.org/officeDocument/2006/relationships" r:id="rId3" tooltip="برگ 7"/>
          <a:extLst>
            <a:ext uri="{FF2B5EF4-FFF2-40B4-BE49-F238E27FC236}">
              <a16:creationId xmlns:a16="http://schemas.microsoft.com/office/drawing/2014/main" id="{00000000-0008-0000-0900-000006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293197599" y="584200"/>
          <a:ext cx="447675" cy="447675"/>
        </a:xfrm>
        <a:prstGeom prst="rect">
          <a:avLst/>
        </a:prstGeom>
      </xdr:spPr>
    </xdr:pic>
    <xdr:clientData/>
  </xdr:twoCellAnchor>
  <xdr:twoCellAnchor editAs="oneCell">
    <xdr:from>
      <xdr:col>9</xdr:col>
      <xdr:colOff>514350</xdr:colOff>
      <xdr:row>6</xdr:row>
      <xdr:rowOff>1</xdr:rowOff>
    </xdr:from>
    <xdr:to>
      <xdr:col>10</xdr:col>
      <xdr:colOff>333375</xdr:colOff>
      <xdr:row>8</xdr:row>
      <xdr:rowOff>15876</xdr:rowOff>
    </xdr:to>
    <xdr:pic>
      <xdr:nvPicPr>
        <xdr:cNvPr id="7" name="Picture 6">
          <a:hlinkClick xmlns:r="http://schemas.openxmlformats.org/officeDocument/2006/relationships" r:id="rId5" tooltip="برگ 9"/>
          <a:extLst>
            <a:ext uri="{FF2B5EF4-FFF2-40B4-BE49-F238E27FC236}">
              <a16:creationId xmlns:a16="http://schemas.microsoft.com/office/drawing/2014/main" id="{00000000-0008-0000-0900-000007000000}"/>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293181725" y="1835151"/>
          <a:ext cx="447675" cy="4476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488950</xdr:colOff>
      <xdr:row>4</xdr:row>
      <xdr:rowOff>114301</xdr:rowOff>
    </xdr:from>
    <xdr:to>
      <xdr:col>8</xdr:col>
      <xdr:colOff>374650</xdr:colOff>
      <xdr:row>5</xdr:row>
      <xdr:rowOff>254001</xdr:rowOff>
    </xdr:to>
    <xdr:pic>
      <xdr:nvPicPr>
        <xdr:cNvPr id="2" name="Picture 1">
          <a:hlinkClick xmlns:r="http://schemas.openxmlformats.org/officeDocument/2006/relationships" r:id="rId1" tooltip="فهرست"/>
          <a:extLst>
            <a:ext uri="{FF2B5EF4-FFF2-40B4-BE49-F238E27FC236}">
              <a16:creationId xmlns:a16="http://schemas.microsoft.com/office/drawing/2014/main" id="{00000000-0008-0000-0A00-000002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98499650" y="1238251"/>
          <a:ext cx="520700" cy="406400"/>
        </a:xfrm>
        <a:prstGeom prst="rect">
          <a:avLst/>
        </a:prstGeom>
      </xdr:spPr>
    </xdr:pic>
    <xdr:clientData/>
  </xdr:twoCellAnchor>
  <xdr:twoCellAnchor editAs="oneCell">
    <xdr:from>
      <xdr:col>7</xdr:col>
      <xdr:colOff>523876</xdr:colOff>
      <xdr:row>2</xdr:row>
      <xdr:rowOff>12700</xdr:rowOff>
    </xdr:from>
    <xdr:to>
      <xdr:col>8</xdr:col>
      <xdr:colOff>336551</xdr:colOff>
      <xdr:row>3</xdr:row>
      <xdr:rowOff>193675</xdr:rowOff>
    </xdr:to>
    <xdr:pic>
      <xdr:nvPicPr>
        <xdr:cNvPr id="3" name="Picture 2">
          <a:hlinkClick xmlns:r="http://schemas.openxmlformats.org/officeDocument/2006/relationships" r:id="rId3" tooltip="برگ 8"/>
          <a:extLst>
            <a:ext uri="{FF2B5EF4-FFF2-40B4-BE49-F238E27FC236}">
              <a16:creationId xmlns:a16="http://schemas.microsoft.com/office/drawing/2014/main" id="{00000000-0008-0000-0A00-000003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98537749" y="603250"/>
          <a:ext cx="447675" cy="447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xdr:colOff>
      <xdr:row>3</xdr:row>
      <xdr:rowOff>19050</xdr:rowOff>
    </xdr:from>
    <xdr:to>
      <xdr:col>3</xdr:col>
      <xdr:colOff>180975</xdr:colOff>
      <xdr:row>4</xdr:row>
      <xdr:rowOff>161925</xdr:rowOff>
    </xdr:to>
    <xdr:sp macro="" textlink="">
      <xdr:nvSpPr>
        <xdr:cNvPr id="10" name="Rounded Rectangle 9">
          <a:hlinkClick xmlns:r="http://schemas.openxmlformats.org/officeDocument/2006/relationships" r:id="rId1" tooltip="1"/>
          <a:extLst>
            <a:ext uri="{FF2B5EF4-FFF2-40B4-BE49-F238E27FC236}">
              <a16:creationId xmlns:a16="http://schemas.microsoft.com/office/drawing/2014/main" id="{00000000-0008-0000-0100-00000A000000}"/>
            </a:ext>
          </a:extLst>
        </xdr:cNvPr>
        <xdr:cNvSpPr/>
      </xdr:nvSpPr>
      <xdr:spPr>
        <a:xfrm>
          <a:off x="11233908825" y="1057275"/>
          <a:ext cx="1028700" cy="371475"/>
        </a:xfrm>
        <a:prstGeom prst="roundRect">
          <a:avLst/>
        </a:prstGeom>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fa-IR" sz="1100">
              <a:cs typeface="B Titr" pitchFamily="2" charset="-78"/>
            </a:rPr>
            <a:t>صفحه  1</a:t>
          </a:r>
        </a:p>
      </xdr:txBody>
    </xdr:sp>
    <xdr:clientData/>
  </xdr:twoCellAnchor>
  <xdr:twoCellAnchor>
    <xdr:from>
      <xdr:col>2</xdr:col>
      <xdr:colOff>28575</xdr:colOff>
      <xdr:row>5</xdr:row>
      <xdr:rowOff>28575</xdr:rowOff>
    </xdr:from>
    <xdr:to>
      <xdr:col>3</xdr:col>
      <xdr:colOff>180975</xdr:colOff>
      <xdr:row>6</xdr:row>
      <xdr:rowOff>171450</xdr:rowOff>
    </xdr:to>
    <xdr:sp macro="" textlink="">
      <xdr:nvSpPr>
        <xdr:cNvPr id="3" name="Rounded Rectangle 2">
          <a:hlinkClick xmlns:r="http://schemas.openxmlformats.org/officeDocument/2006/relationships" r:id="rId2" tooltip="2"/>
          <a:extLst>
            <a:ext uri="{FF2B5EF4-FFF2-40B4-BE49-F238E27FC236}">
              <a16:creationId xmlns:a16="http://schemas.microsoft.com/office/drawing/2014/main" id="{00000000-0008-0000-0100-000003000000}"/>
            </a:ext>
          </a:extLst>
        </xdr:cNvPr>
        <xdr:cNvSpPr/>
      </xdr:nvSpPr>
      <xdr:spPr>
        <a:xfrm>
          <a:off x="11233908825" y="1524000"/>
          <a:ext cx="1028700" cy="371475"/>
        </a:xfrm>
        <a:prstGeom prst="roundRect">
          <a:avLst/>
        </a:prstGeom>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fa-IR" sz="1100">
              <a:cs typeface="B Titr" pitchFamily="2" charset="-78"/>
            </a:rPr>
            <a:t>صفحه</a:t>
          </a:r>
          <a:r>
            <a:rPr lang="fa-IR" sz="1100" baseline="0">
              <a:cs typeface="B Titr" pitchFamily="2" charset="-78"/>
            </a:rPr>
            <a:t>  2</a:t>
          </a:r>
          <a:endParaRPr lang="fa-IR" sz="1100">
            <a:cs typeface="B Titr" pitchFamily="2" charset="-78"/>
          </a:endParaRPr>
        </a:p>
      </xdr:txBody>
    </xdr:sp>
    <xdr:clientData/>
  </xdr:twoCellAnchor>
  <xdr:twoCellAnchor>
    <xdr:from>
      <xdr:col>2</xdr:col>
      <xdr:colOff>28575</xdr:colOff>
      <xdr:row>7</xdr:row>
      <xdr:rowOff>19050</xdr:rowOff>
    </xdr:from>
    <xdr:to>
      <xdr:col>3</xdr:col>
      <xdr:colOff>180975</xdr:colOff>
      <xdr:row>8</xdr:row>
      <xdr:rowOff>161925</xdr:rowOff>
    </xdr:to>
    <xdr:sp macro="" textlink="">
      <xdr:nvSpPr>
        <xdr:cNvPr id="4" name="Rounded Rectangle 3">
          <a:hlinkClick xmlns:r="http://schemas.openxmlformats.org/officeDocument/2006/relationships" r:id="rId3" tooltip="3"/>
          <a:extLst>
            <a:ext uri="{FF2B5EF4-FFF2-40B4-BE49-F238E27FC236}">
              <a16:creationId xmlns:a16="http://schemas.microsoft.com/office/drawing/2014/main" id="{00000000-0008-0000-0100-000004000000}"/>
            </a:ext>
          </a:extLst>
        </xdr:cNvPr>
        <xdr:cNvSpPr/>
      </xdr:nvSpPr>
      <xdr:spPr>
        <a:xfrm>
          <a:off x="11233908825" y="1971675"/>
          <a:ext cx="1028700" cy="371475"/>
        </a:xfrm>
        <a:prstGeom prst="roundRect">
          <a:avLst/>
        </a:prstGeom>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fa-IR" sz="1100" b="1">
              <a:cs typeface="B Titr" pitchFamily="2" charset="-78"/>
            </a:rPr>
            <a:t>صفحه</a:t>
          </a:r>
          <a:r>
            <a:rPr lang="fa-IR" sz="1100" b="1" baseline="0">
              <a:cs typeface="B Titr" pitchFamily="2" charset="-78"/>
            </a:rPr>
            <a:t> 3</a:t>
          </a:r>
          <a:endParaRPr lang="fa-IR" sz="1100" b="1">
            <a:cs typeface="B Titr" pitchFamily="2" charset="-78"/>
          </a:endParaRPr>
        </a:p>
      </xdr:txBody>
    </xdr:sp>
    <xdr:clientData/>
  </xdr:twoCellAnchor>
  <xdr:twoCellAnchor>
    <xdr:from>
      <xdr:col>2</xdr:col>
      <xdr:colOff>28575</xdr:colOff>
      <xdr:row>9</xdr:row>
      <xdr:rowOff>19050</xdr:rowOff>
    </xdr:from>
    <xdr:to>
      <xdr:col>3</xdr:col>
      <xdr:colOff>180975</xdr:colOff>
      <xdr:row>10</xdr:row>
      <xdr:rowOff>161925</xdr:rowOff>
    </xdr:to>
    <xdr:sp macro="" textlink="">
      <xdr:nvSpPr>
        <xdr:cNvPr id="5" name="Rounded Rectangle 4">
          <a:hlinkClick xmlns:r="http://schemas.openxmlformats.org/officeDocument/2006/relationships" r:id="rId4" tooltip="4"/>
          <a:extLst>
            <a:ext uri="{FF2B5EF4-FFF2-40B4-BE49-F238E27FC236}">
              <a16:creationId xmlns:a16="http://schemas.microsoft.com/office/drawing/2014/main" id="{00000000-0008-0000-0100-000005000000}"/>
            </a:ext>
          </a:extLst>
        </xdr:cNvPr>
        <xdr:cNvSpPr/>
      </xdr:nvSpPr>
      <xdr:spPr>
        <a:xfrm>
          <a:off x="11233908825" y="2428875"/>
          <a:ext cx="1028700" cy="371475"/>
        </a:xfrm>
        <a:prstGeom prst="roundRect">
          <a:avLst/>
        </a:prstGeom>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fa-IR" sz="1100">
              <a:cs typeface="B Titr" pitchFamily="2" charset="-78"/>
            </a:rPr>
            <a:t>صفحه </a:t>
          </a:r>
          <a:r>
            <a:rPr lang="fa-IR" sz="1100" baseline="0">
              <a:cs typeface="B Titr" pitchFamily="2" charset="-78"/>
            </a:rPr>
            <a:t> 4</a:t>
          </a:r>
          <a:endParaRPr lang="fa-IR" sz="1100">
            <a:cs typeface="B Titr" pitchFamily="2" charset="-78"/>
          </a:endParaRPr>
        </a:p>
      </xdr:txBody>
    </xdr:sp>
    <xdr:clientData/>
  </xdr:twoCellAnchor>
  <xdr:twoCellAnchor>
    <xdr:from>
      <xdr:col>2</xdr:col>
      <xdr:colOff>28575</xdr:colOff>
      <xdr:row>11</xdr:row>
      <xdr:rowOff>19050</xdr:rowOff>
    </xdr:from>
    <xdr:to>
      <xdr:col>3</xdr:col>
      <xdr:colOff>180975</xdr:colOff>
      <xdr:row>12</xdr:row>
      <xdr:rowOff>161925</xdr:rowOff>
    </xdr:to>
    <xdr:sp macro="" textlink="">
      <xdr:nvSpPr>
        <xdr:cNvPr id="6" name="Rounded Rectangle 5">
          <a:hlinkClick xmlns:r="http://schemas.openxmlformats.org/officeDocument/2006/relationships" r:id="rId5" tooltip="5"/>
          <a:extLst>
            <a:ext uri="{FF2B5EF4-FFF2-40B4-BE49-F238E27FC236}">
              <a16:creationId xmlns:a16="http://schemas.microsoft.com/office/drawing/2014/main" id="{00000000-0008-0000-0100-000006000000}"/>
            </a:ext>
          </a:extLst>
        </xdr:cNvPr>
        <xdr:cNvSpPr/>
      </xdr:nvSpPr>
      <xdr:spPr>
        <a:xfrm>
          <a:off x="11233908825" y="2886075"/>
          <a:ext cx="1028700" cy="371475"/>
        </a:xfrm>
        <a:prstGeom prst="roundRect">
          <a:avLst/>
        </a:prstGeom>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fa-IR" sz="1100">
              <a:cs typeface="B Titr" pitchFamily="2" charset="-78"/>
            </a:rPr>
            <a:t>صفحه </a:t>
          </a:r>
          <a:r>
            <a:rPr lang="fa-IR" sz="1100" baseline="0">
              <a:cs typeface="B Titr" pitchFamily="2" charset="-78"/>
            </a:rPr>
            <a:t> 5</a:t>
          </a:r>
          <a:endParaRPr lang="fa-IR" sz="1100">
            <a:cs typeface="B Titr" pitchFamily="2" charset="-78"/>
          </a:endParaRPr>
        </a:p>
      </xdr:txBody>
    </xdr:sp>
    <xdr:clientData/>
  </xdr:twoCellAnchor>
  <xdr:twoCellAnchor>
    <xdr:from>
      <xdr:col>2</xdr:col>
      <xdr:colOff>28575</xdr:colOff>
      <xdr:row>13</xdr:row>
      <xdr:rowOff>19050</xdr:rowOff>
    </xdr:from>
    <xdr:to>
      <xdr:col>3</xdr:col>
      <xdr:colOff>180975</xdr:colOff>
      <xdr:row>14</xdr:row>
      <xdr:rowOff>161925</xdr:rowOff>
    </xdr:to>
    <xdr:sp macro="" textlink="">
      <xdr:nvSpPr>
        <xdr:cNvPr id="7" name="Rounded Rectangle 6">
          <a:hlinkClick xmlns:r="http://schemas.openxmlformats.org/officeDocument/2006/relationships" r:id="rId6" tooltip="6"/>
          <a:extLst>
            <a:ext uri="{FF2B5EF4-FFF2-40B4-BE49-F238E27FC236}">
              <a16:creationId xmlns:a16="http://schemas.microsoft.com/office/drawing/2014/main" id="{00000000-0008-0000-0100-000007000000}"/>
            </a:ext>
          </a:extLst>
        </xdr:cNvPr>
        <xdr:cNvSpPr/>
      </xdr:nvSpPr>
      <xdr:spPr>
        <a:xfrm>
          <a:off x="11233908825" y="3343275"/>
          <a:ext cx="1028700" cy="371475"/>
        </a:xfrm>
        <a:prstGeom prst="roundRect">
          <a:avLst/>
        </a:prstGeom>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fa-IR" sz="1100">
              <a:cs typeface="B Titr" pitchFamily="2" charset="-78"/>
            </a:rPr>
            <a:t>صفحه </a:t>
          </a:r>
          <a:r>
            <a:rPr lang="fa-IR" sz="1100" baseline="0">
              <a:cs typeface="B Titr" pitchFamily="2" charset="-78"/>
            </a:rPr>
            <a:t> 6</a:t>
          </a:r>
          <a:endParaRPr lang="fa-IR" sz="1100">
            <a:cs typeface="B Titr" pitchFamily="2" charset="-78"/>
          </a:endParaRPr>
        </a:p>
      </xdr:txBody>
    </xdr:sp>
    <xdr:clientData/>
  </xdr:twoCellAnchor>
  <xdr:twoCellAnchor>
    <xdr:from>
      <xdr:col>8</xdr:col>
      <xdr:colOff>504825</xdr:colOff>
      <xdr:row>3</xdr:row>
      <xdr:rowOff>38100</xdr:rowOff>
    </xdr:from>
    <xdr:to>
      <xdr:col>10</xdr:col>
      <xdr:colOff>193675</xdr:colOff>
      <xdr:row>4</xdr:row>
      <xdr:rowOff>180975</xdr:rowOff>
    </xdr:to>
    <xdr:sp macro="" textlink="">
      <xdr:nvSpPr>
        <xdr:cNvPr id="8" name="Rounded Rectangle 7">
          <a:hlinkClick xmlns:r="http://schemas.openxmlformats.org/officeDocument/2006/relationships" r:id="rId7" tooltip="7"/>
          <a:extLst>
            <a:ext uri="{FF2B5EF4-FFF2-40B4-BE49-F238E27FC236}">
              <a16:creationId xmlns:a16="http://schemas.microsoft.com/office/drawing/2014/main" id="{00000000-0008-0000-0100-000008000000}"/>
            </a:ext>
          </a:extLst>
        </xdr:cNvPr>
        <xdr:cNvSpPr/>
      </xdr:nvSpPr>
      <xdr:spPr>
        <a:xfrm>
          <a:off x="10293321425" y="723900"/>
          <a:ext cx="946150" cy="371475"/>
        </a:xfrm>
        <a:prstGeom prst="roundRect">
          <a:avLst/>
        </a:prstGeom>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fa-IR" sz="1100">
              <a:cs typeface="B Titr" pitchFamily="2" charset="-78"/>
            </a:rPr>
            <a:t>صفحه </a:t>
          </a:r>
          <a:r>
            <a:rPr lang="fa-IR" sz="1100" baseline="0">
              <a:cs typeface="B Titr" pitchFamily="2" charset="-78"/>
            </a:rPr>
            <a:t> 7</a:t>
          </a:r>
          <a:endParaRPr lang="fa-IR" sz="1100">
            <a:cs typeface="B Titr" pitchFamily="2" charset="-78"/>
          </a:endParaRPr>
        </a:p>
      </xdr:txBody>
    </xdr:sp>
    <xdr:clientData/>
  </xdr:twoCellAnchor>
  <xdr:twoCellAnchor>
    <xdr:from>
      <xdr:col>8</xdr:col>
      <xdr:colOff>511175</xdr:colOff>
      <xdr:row>5</xdr:row>
      <xdr:rowOff>28575</xdr:rowOff>
    </xdr:from>
    <xdr:to>
      <xdr:col>10</xdr:col>
      <xdr:colOff>200025</xdr:colOff>
      <xdr:row>6</xdr:row>
      <xdr:rowOff>171450</xdr:rowOff>
    </xdr:to>
    <xdr:sp macro="" textlink="">
      <xdr:nvSpPr>
        <xdr:cNvPr id="9" name="Rounded Rectangle 8">
          <a:hlinkClick xmlns:r="http://schemas.openxmlformats.org/officeDocument/2006/relationships" r:id="rId8" tooltip="8"/>
          <a:extLst>
            <a:ext uri="{FF2B5EF4-FFF2-40B4-BE49-F238E27FC236}">
              <a16:creationId xmlns:a16="http://schemas.microsoft.com/office/drawing/2014/main" id="{00000000-0008-0000-0100-000009000000}"/>
            </a:ext>
          </a:extLst>
        </xdr:cNvPr>
        <xdr:cNvSpPr/>
      </xdr:nvSpPr>
      <xdr:spPr>
        <a:xfrm>
          <a:off x="10293315075" y="1171575"/>
          <a:ext cx="946150" cy="371475"/>
        </a:xfrm>
        <a:prstGeom prst="roundRect">
          <a:avLst/>
        </a:prstGeom>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fa-IR" sz="1100">
              <a:cs typeface="B Titr" pitchFamily="2" charset="-78"/>
            </a:rPr>
            <a:t>صفحه </a:t>
          </a:r>
          <a:r>
            <a:rPr lang="fa-IR" sz="1100" baseline="0">
              <a:cs typeface="B Titr" pitchFamily="2" charset="-78"/>
            </a:rPr>
            <a:t> 8</a:t>
          </a:r>
          <a:endParaRPr lang="fa-IR" sz="1100">
            <a:cs typeface="B Titr" pitchFamily="2" charset="-78"/>
          </a:endParaRPr>
        </a:p>
      </xdr:txBody>
    </xdr:sp>
    <xdr:clientData/>
  </xdr:twoCellAnchor>
  <xdr:twoCellAnchor>
    <xdr:from>
      <xdr:col>8</xdr:col>
      <xdr:colOff>501650</xdr:colOff>
      <xdr:row>7</xdr:row>
      <xdr:rowOff>12700</xdr:rowOff>
    </xdr:from>
    <xdr:to>
      <xdr:col>10</xdr:col>
      <xdr:colOff>196850</xdr:colOff>
      <xdr:row>8</xdr:row>
      <xdr:rowOff>155575</xdr:rowOff>
    </xdr:to>
    <xdr:sp macro="" textlink="">
      <xdr:nvSpPr>
        <xdr:cNvPr id="13" name="Rounded Rectangle 12">
          <a:hlinkClick xmlns:r="http://schemas.openxmlformats.org/officeDocument/2006/relationships" r:id="rId9" tooltip="10"/>
          <a:extLst>
            <a:ext uri="{FF2B5EF4-FFF2-40B4-BE49-F238E27FC236}">
              <a16:creationId xmlns:a16="http://schemas.microsoft.com/office/drawing/2014/main" id="{00000000-0008-0000-0100-00000D000000}"/>
            </a:ext>
          </a:extLst>
        </xdr:cNvPr>
        <xdr:cNvSpPr/>
      </xdr:nvSpPr>
      <xdr:spPr>
        <a:xfrm>
          <a:off x="10293318250" y="1612900"/>
          <a:ext cx="952500" cy="371475"/>
        </a:xfrm>
        <a:prstGeom prst="roundRect">
          <a:avLst/>
        </a:prstGeom>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fa-IR" sz="1100">
              <a:cs typeface="B Titr" pitchFamily="2" charset="-78"/>
            </a:rPr>
            <a:t>صفحه</a:t>
          </a:r>
          <a:r>
            <a:rPr lang="fa-IR" sz="1100" baseline="0">
              <a:cs typeface="B Titr" pitchFamily="2" charset="-78"/>
            </a:rPr>
            <a:t>  9</a:t>
          </a:r>
          <a:endParaRPr lang="fa-IR" sz="1100">
            <a:cs typeface="B Titr" pitchFamily="2" charset="-78"/>
          </a:endParaRPr>
        </a:p>
      </xdr:txBody>
    </xdr:sp>
    <xdr:clientData/>
  </xdr:twoCellAnchor>
  <xdr:twoCellAnchor>
    <xdr:from>
      <xdr:col>3</xdr:col>
      <xdr:colOff>314324</xdr:colOff>
      <xdr:row>3</xdr:row>
      <xdr:rowOff>38100</xdr:rowOff>
    </xdr:from>
    <xdr:to>
      <xdr:col>7</xdr:col>
      <xdr:colOff>485775</xdr:colOff>
      <xdr:row>4</xdr:row>
      <xdr:rowOff>161925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230860825" y="723900"/>
          <a:ext cx="3800476" cy="352425"/>
        </a:xfrm>
        <a:prstGeom prst="rect">
          <a:avLst/>
        </a:prstGeom>
        <a:noFill/>
        <a:ln w="9525" cmpd="sng">
          <a:solidFill>
            <a:schemeClr val="bg1">
              <a:lumMod val="85000"/>
            </a:schemeClr>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fa-IR" sz="1100" baseline="0">
              <a:solidFill>
                <a:schemeClr val="bg1"/>
              </a:solidFill>
              <a:cs typeface="B Titr" pitchFamily="2" charset="-78"/>
            </a:rPr>
            <a:t>عنوان کسب و کار، معرفی کننده، مشخصات متقاضی، و مکان اجرا</a:t>
          </a:r>
        </a:p>
        <a:p>
          <a:pPr algn="r" rtl="1"/>
          <a:endParaRPr lang="fa-IR" sz="1100" baseline="0">
            <a:solidFill>
              <a:schemeClr val="bg1"/>
            </a:solidFill>
            <a:cs typeface="B Titr" pitchFamily="2" charset="-78"/>
          </a:endParaRPr>
        </a:p>
      </xdr:txBody>
    </xdr:sp>
    <xdr:clientData/>
  </xdr:twoCellAnchor>
  <xdr:twoCellAnchor>
    <xdr:from>
      <xdr:col>3</xdr:col>
      <xdr:colOff>314324</xdr:colOff>
      <xdr:row>5</xdr:row>
      <xdr:rowOff>38100</xdr:rowOff>
    </xdr:from>
    <xdr:to>
      <xdr:col>7</xdr:col>
      <xdr:colOff>485775</xdr:colOff>
      <xdr:row>6</xdr:row>
      <xdr:rowOff>161925</xdr:rowOff>
    </xdr:to>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11230860825" y="1181100"/>
          <a:ext cx="3800476" cy="352425"/>
        </a:xfrm>
        <a:prstGeom prst="rect">
          <a:avLst/>
        </a:prstGeom>
        <a:noFill/>
        <a:ln w="9525" cmpd="sng">
          <a:solidFill>
            <a:schemeClr val="bg1">
              <a:lumMod val="85000"/>
            </a:schemeClr>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marL="0" indent="0" algn="r" rtl="1"/>
          <a:r>
            <a:rPr lang="fa-IR" sz="1100" baseline="0">
              <a:solidFill>
                <a:schemeClr val="bg1"/>
              </a:solidFill>
              <a:latin typeface="+mn-lt"/>
              <a:ea typeface="+mn-ea"/>
              <a:cs typeface="B Titr" pitchFamily="2" charset="-78"/>
            </a:rPr>
            <a:t>معرفی طرح، مجوزها،مطالعات فنی و شناخت بازار</a:t>
          </a:r>
        </a:p>
      </xdr:txBody>
    </xdr:sp>
    <xdr:clientData/>
  </xdr:twoCellAnchor>
  <xdr:twoCellAnchor>
    <xdr:from>
      <xdr:col>3</xdr:col>
      <xdr:colOff>304800</xdr:colOff>
      <xdr:row>7</xdr:row>
      <xdr:rowOff>38100</xdr:rowOff>
    </xdr:from>
    <xdr:to>
      <xdr:col>7</xdr:col>
      <xdr:colOff>488551</xdr:colOff>
      <xdr:row>8</xdr:row>
      <xdr:rowOff>161925</xdr:rowOff>
    </xdr:to>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11230858049" y="1638300"/>
          <a:ext cx="3812776" cy="352425"/>
        </a:xfrm>
        <a:prstGeom prst="rect">
          <a:avLst/>
        </a:prstGeom>
        <a:noFill/>
        <a:ln w="9525" cmpd="sng">
          <a:solidFill>
            <a:schemeClr val="bg1">
              <a:lumMod val="85000"/>
            </a:schemeClr>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marL="0" indent="0" algn="r" rtl="1"/>
          <a:r>
            <a:rPr lang="fa-IR" sz="1100" baseline="0">
              <a:solidFill>
                <a:schemeClr val="bg1"/>
              </a:solidFill>
              <a:latin typeface="+mn-lt"/>
              <a:ea typeface="+mn-ea"/>
              <a:cs typeface="B Titr" pitchFamily="2" charset="-78"/>
            </a:rPr>
            <a:t>درآمد فروش، مکان اجرای طرح و تاسیسات</a:t>
          </a:r>
        </a:p>
      </xdr:txBody>
    </xdr:sp>
    <xdr:clientData/>
  </xdr:twoCellAnchor>
  <xdr:twoCellAnchor>
    <xdr:from>
      <xdr:col>3</xdr:col>
      <xdr:colOff>295275</xdr:colOff>
      <xdr:row>9</xdr:row>
      <xdr:rowOff>38100</xdr:rowOff>
    </xdr:from>
    <xdr:to>
      <xdr:col>7</xdr:col>
      <xdr:colOff>479026</xdr:colOff>
      <xdr:row>10</xdr:row>
      <xdr:rowOff>161925</xdr:rowOff>
    </xdr:to>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11230867574" y="2095500"/>
          <a:ext cx="3812776" cy="352425"/>
        </a:xfrm>
        <a:prstGeom prst="rect">
          <a:avLst/>
        </a:prstGeom>
        <a:noFill/>
        <a:ln w="9525" cmpd="sng">
          <a:solidFill>
            <a:schemeClr val="bg1">
              <a:lumMod val="85000"/>
            </a:schemeClr>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marL="0" indent="0" algn="r" rtl="1"/>
          <a:r>
            <a:rPr lang="fa-IR" sz="1100" baseline="0">
              <a:solidFill>
                <a:schemeClr val="bg1"/>
              </a:solidFill>
              <a:latin typeface="+mn-lt"/>
              <a:ea typeface="+mn-ea"/>
              <a:cs typeface="B Titr" pitchFamily="2" charset="-78"/>
            </a:rPr>
            <a:t>ماشین آلات و وسایل نقلیه موجود</a:t>
          </a:r>
        </a:p>
      </xdr:txBody>
    </xdr:sp>
    <xdr:clientData/>
  </xdr:twoCellAnchor>
  <xdr:twoCellAnchor>
    <xdr:from>
      <xdr:col>3</xdr:col>
      <xdr:colOff>285750</xdr:colOff>
      <xdr:row>11</xdr:row>
      <xdr:rowOff>28575</xdr:rowOff>
    </xdr:from>
    <xdr:to>
      <xdr:col>7</xdr:col>
      <xdr:colOff>481800</xdr:colOff>
      <xdr:row>12</xdr:row>
      <xdr:rowOff>152400</xdr:rowOff>
    </xdr:to>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11230864800" y="2543175"/>
          <a:ext cx="3825075" cy="352425"/>
        </a:xfrm>
        <a:prstGeom prst="rect">
          <a:avLst/>
        </a:prstGeom>
        <a:noFill/>
        <a:ln w="9525" cmpd="sng">
          <a:solidFill>
            <a:schemeClr val="bg1">
              <a:lumMod val="85000"/>
            </a:schemeClr>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marL="0" indent="0" algn="r" rtl="1"/>
          <a:r>
            <a:rPr lang="fa-IR" sz="1100" baseline="0">
              <a:solidFill>
                <a:schemeClr val="bg1"/>
              </a:solidFill>
              <a:latin typeface="+mn-lt"/>
              <a:ea typeface="+mn-ea"/>
              <a:cs typeface="B Titr" pitchFamily="2" charset="-78"/>
            </a:rPr>
            <a:t>ماشین آلات و وسایل نقلیه مورد نیاز</a:t>
          </a:r>
        </a:p>
      </xdr:txBody>
    </xdr:sp>
    <xdr:clientData/>
  </xdr:twoCellAnchor>
  <xdr:twoCellAnchor>
    <xdr:from>
      <xdr:col>3</xdr:col>
      <xdr:colOff>276225</xdr:colOff>
      <xdr:row>13</xdr:row>
      <xdr:rowOff>28575</xdr:rowOff>
    </xdr:from>
    <xdr:to>
      <xdr:col>7</xdr:col>
      <xdr:colOff>484574</xdr:colOff>
      <xdr:row>14</xdr:row>
      <xdr:rowOff>152400</xdr:rowOff>
    </xdr:to>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11230862026" y="3000375"/>
          <a:ext cx="3837374" cy="352425"/>
        </a:xfrm>
        <a:prstGeom prst="rect">
          <a:avLst/>
        </a:prstGeom>
        <a:noFill/>
        <a:ln w="9525" cmpd="sng">
          <a:solidFill>
            <a:schemeClr val="bg1">
              <a:lumMod val="85000"/>
            </a:schemeClr>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marL="0" indent="0" algn="r" rtl="1"/>
          <a:r>
            <a:rPr lang="fa-IR" sz="1100" baseline="0">
              <a:solidFill>
                <a:schemeClr val="bg1"/>
              </a:solidFill>
              <a:latin typeface="+mn-lt"/>
              <a:ea typeface="+mn-ea"/>
              <a:cs typeface="B Titr" pitchFamily="2" charset="-78"/>
            </a:rPr>
            <a:t>برآورد مخارج پیش از راه اندازی، هزینه مواد اولیه، و حقوق</a:t>
          </a:r>
        </a:p>
      </xdr:txBody>
    </xdr:sp>
    <xdr:clientData/>
  </xdr:twoCellAnchor>
  <xdr:twoCellAnchor>
    <xdr:from>
      <xdr:col>10</xdr:col>
      <xdr:colOff>279400</xdr:colOff>
      <xdr:row>3</xdr:row>
      <xdr:rowOff>57150</xdr:rowOff>
    </xdr:from>
    <xdr:to>
      <xdr:col>16</xdr:col>
      <xdr:colOff>43249</xdr:colOff>
      <xdr:row>4</xdr:row>
      <xdr:rowOff>180975</xdr:rowOff>
    </xdr:to>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10289699951" y="742950"/>
          <a:ext cx="3535749" cy="352425"/>
        </a:xfrm>
        <a:prstGeom prst="rect">
          <a:avLst/>
        </a:prstGeom>
        <a:noFill/>
        <a:ln w="9525" cmpd="sng">
          <a:solidFill>
            <a:schemeClr val="bg1">
              <a:lumMod val="85000"/>
            </a:schemeClr>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marL="0" indent="0" algn="r" rtl="1"/>
          <a:r>
            <a:rPr lang="fa-IR" sz="1100" baseline="0">
              <a:solidFill>
                <a:schemeClr val="bg1"/>
              </a:solidFill>
              <a:latin typeface="+mn-lt"/>
              <a:ea typeface="+mn-ea"/>
              <a:cs typeface="B Titr" pitchFamily="2" charset="-78"/>
            </a:rPr>
            <a:t>برآورد هزینه آب، برق و سوخت، اجاره، استهلاک و تعمیر و نگهداری</a:t>
          </a:r>
        </a:p>
      </xdr:txBody>
    </xdr:sp>
    <xdr:clientData/>
  </xdr:twoCellAnchor>
  <xdr:twoCellAnchor>
    <xdr:from>
      <xdr:col>10</xdr:col>
      <xdr:colOff>276225</xdr:colOff>
      <xdr:row>5</xdr:row>
      <xdr:rowOff>47625</xdr:rowOff>
    </xdr:from>
    <xdr:to>
      <xdr:col>16</xdr:col>
      <xdr:colOff>50800</xdr:colOff>
      <xdr:row>6</xdr:row>
      <xdr:rowOff>171450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10289692400" y="1190625"/>
          <a:ext cx="3546475" cy="352425"/>
        </a:xfrm>
        <a:prstGeom prst="rect">
          <a:avLst/>
        </a:prstGeom>
        <a:noFill/>
        <a:ln w="9525" cmpd="sng">
          <a:solidFill>
            <a:schemeClr val="bg1">
              <a:lumMod val="85000"/>
            </a:schemeClr>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marL="0" indent="0" algn="r" rtl="1"/>
          <a:r>
            <a:rPr lang="fa-IR" sz="1100" baseline="0">
              <a:solidFill>
                <a:schemeClr val="bg1"/>
              </a:solidFill>
              <a:latin typeface="+mn-lt"/>
              <a:ea typeface="+mn-ea"/>
              <a:cs typeface="B Titr" pitchFamily="2" charset="-78"/>
            </a:rPr>
            <a:t>برآورد سرمایه در گردش و سهم متقاضی و صندوق از تامین مالی طرح</a:t>
          </a:r>
        </a:p>
      </xdr:txBody>
    </xdr:sp>
    <xdr:clientData/>
  </xdr:twoCellAnchor>
  <xdr:twoCellAnchor>
    <xdr:from>
      <xdr:col>10</xdr:col>
      <xdr:colOff>279399</xdr:colOff>
      <xdr:row>7</xdr:row>
      <xdr:rowOff>22225</xdr:rowOff>
    </xdr:from>
    <xdr:to>
      <xdr:col>16</xdr:col>
      <xdr:colOff>63499</xdr:colOff>
      <xdr:row>8</xdr:row>
      <xdr:rowOff>146050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10289679701" y="1622425"/>
          <a:ext cx="3556000" cy="352425"/>
        </a:xfrm>
        <a:prstGeom prst="rect">
          <a:avLst/>
        </a:prstGeom>
        <a:noFill/>
        <a:ln w="9525" cmpd="sng">
          <a:solidFill>
            <a:schemeClr val="bg1">
              <a:lumMod val="85000"/>
            </a:schemeClr>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marL="0" indent="0" algn="r" rtl="1"/>
          <a:r>
            <a:rPr lang="fa-IR" sz="1100" baseline="0">
              <a:solidFill>
                <a:schemeClr val="bg1"/>
              </a:solidFill>
              <a:latin typeface="+mn-lt"/>
              <a:ea typeface="+mn-ea"/>
              <a:cs typeface="B Titr" pitchFamily="2" charset="-78"/>
            </a:rPr>
            <a:t>برآورد سود و زیان و جدول زمان بندی اجرای طرح</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69851</xdr:colOff>
      <xdr:row>1</xdr:row>
      <xdr:rowOff>158751</xdr:rowOff>
    </xdr:from>
    <xdr:to>
      <xdr:col>12</xdr:col>
      <xdr:colOff>565150</xdr:colOff>
      <xdr:row>8</xdr:row>
      <xdr:rowOff>63500</xdr:rowOff>
    </xdr:to>
    <xdr:sp macro="" textlink="">
      <xdr:nvSpPr>
        <xdr:cNvPr id="8" name="Rounded Rectangle 7">
          <a:extLst>
            <a:ext uri="{FF2B5EF4-FFF2-40B4-BE49-F238E27FC236}">
              <a16:creationId xmlns:a16="http://schemas.microsoft.com/office/drawing/2014/main" id="{00000000-0008-0000-0200-000008000000}"/>
            </a:ext>
          </a:extLst>
        </xdr:cNvPr>
        <xdr:cNvSpPr/>
      </xdr:nvSpPr>
      <xdr:spPr>
        <a:xfrm>
          <a:off x="9979806050" y="438151"/>
          <a:ext cx="6515099" cy="1320799"/>
        </a:xfrm>
        <a:prstGeom prst="roundRect">
          <a:avLst/>
        </a:prstGeom>
        <a:noFill/>
      </xdr:spPr>
      <xdr:style>
        <a:lnRef idx="2">
          <a:schemeClr val="dk1"/>
        </a:lnRef>
        <a:fillRef idx="1">
          <a:schemeClr val="lt1"/>
        </a:fillRef>
        <a:effectRef idx="0">
          <a:schemeClr val="dk1"/>
        </a:effectRef>
        <a:fontRef idx="minor">
          <a:schemeClr val="dk1"/>
        </a:fontRef>
      </xdr:style>
      <xdr:txBody>
        <a:bodyPr rtlCol="1" anchor="ctr"/>
        <a:lstStyle/>
        <a:p>
          <a:pPr algn="r" rtl="1"/>
          <a:endParaRPr lang="fa-IR" sz="1100"/>
        </a:p>
      </xdr:txBody>
    </xdr:sp>
    <xdr:clientData/>
  </xdr:twoCellAnchor>
  <xdr:twoCellAnchor>
    <xdr:from>
      <xdr:col>3</xdr:col>
      <xdr:colOff>66674</xdr:colOff>
      <xdr:row>6</xdr:row>
      <xdr:rowOff>44450</xdr:rowOff>
    </xdr:from>
    <xdr:to>
      <xdr:col>12</xdr:col>
      <xdr:colOff>63500</xdr:colOff>
      <xdr:row>6</xdr:row>
      <xdr:rowOff>44450</xdr:rowOff>
    </xdr:to>
    <xdr:cxnSp macro="">
      <xdr:nvCxnSpPr>
        <xdr:cNvPr id="10" name="Straight Connector 9">
          <a:extLst>
            <a:ext uri="{FF2B5EF4-FFF2-40B4-BE49-F238E27FC236}">
              <a16:creationId xmlns:a16="http://schemas.microsoft.com/office/drawing/2014/main" id="{00000000-0008-0000-0200-00000A000000}"/>
            </a:ext>
          </a:extLst>
        </xdr:cNvPr>
        <xdr:cNvCxnSpPr/>
      </xdr:nvCxnSpPr>
      <xdr:spPr>
        <a:xfrm flipH="1">
          <a:off x="9980307700" y="1212850"/>
          <a:ext cx="557212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13</xdr:col>
      <xdr:colOff>552450</xdr:colOff>
      <xdr:row>6</xdr:row>
      <xdr:rowOff>44451</xdr:rowOff>
    </xdr:from>
    <xdr:to>
      <xdr:col>14</xdr:col>
      <xdr:colOff>463550</xdr:colOff>
      <xdr:row>8</xdr:row>
      <xdr:rowOff>50801</xdr:rowOff>
    </xdr:to>
    <xdr:pic>
      <xdr:nvPicPr>
        <xdr:cNvPr id="9" name="Picture 8">
          <a:hlinkClick xmlns:r="http://schemas.openxmlformats.org/officeDocument/2006/relationships" r:id="rId1" tooltip="فهرست"/>
          <a:extLst>
            <a:ext uri="{FF2B5EF4-FFF2-40B4-BE49-F238E27FC236}">
              <a16:creationId xmlns:a16="http://schemas.microsoft.com/office/drawing/2014/main" id="{00000000-0008-0000-0200-000009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78688450" y="1212851"/>
          <a:ext cx="520700" cy="406400"/>
        </a:xfrm>
        <a:prstGeom prst="rect">
          <a:avLst/>
        </a:prstGeom>
      </xdr:spPr>
    </xdr:pic>
    <xdr:clientData/>
  </xdr:twoCellAnchor>
  <xdr:twoCellAnchor editAs="oneCell">
    <xdr:from>
      <xdr:col>13</xdr:col>
      <xdr:colOff>603250</xdr:colOff>
      <xdr:row>9</xdr:row>
      <xdr:rowOff>69851</xdr:rowOff>
    </xdr:from>
    <xdr:to>
      <xdr:col>14</xdr:col>
      <xdr:colOff>441325</xdr:colOff>
      <xdr:row>10</xdr:row>
      <xdr:rowOff>257176</xdr:rowOff>
    </xdr:to>
    <xdr:pic>
      <xdr:nvPicPr>
        <xdr:cNvPr id="12" name="Picture 11">
          <a:hlinkClick xmlns:r="http://schemas.openxmlformats.org/officeDocument/2006/relationships" r:id="rId3" tooltip="برگ 2"/>
          <a:extLst>
            <a:ext uri="{FF2B5EF4-FFF2-40B4-BE49-F238E27FC236}">
              <a16:creationId xmlns:a16="http://schemas.microsoft.com/office/drawing/2014/main" id="{00000000-0008-0000-0200-00000C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78710675" y="1828801"/>
          <a:ext cx="447675" cy="447675"/>
        </a:xfrm>
        <a:prstGeom prst="rect">
          <a:avLst/>
        </a:prstGeom>
      </xdr:spPr>
    </xdr:pic>
    <xdr:clientData/>
  </xdr:twoCellAnchor>
  <xdr:twoCellAnchor>
    <xdr:from>
      <xdr:col>10</xdr:col>
      <xdr:colOff>400051</xdr:colOff>
      <xdr:row>2</xdr:row>
      <xdr:rowOff>66674</xdr:rowOff>
    </xdr:from>
    <xdr:to>
      <xdr:col>11</xdr:col>
      <xdr:colOff>657226</xdr:colOff>
      <xdr:row>5</xdr:row>
      <xdr:rowOff>95250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916040524" y="523874"/>
          <a:ext cx="923925" cy="571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endParaRPr lang="fa-IR" sz="1100"/>
        </a:p>
      </xdr:txBody>
    </xdr:sp>
    <xdr:clientData/>
  </xdr:twoCellAnchor>
  <xdr:twoCellAnchor editAs="oneCell">
    <xdr:from>
      <xdr:col>10</xdr:col>
      <xdr:colOff>612203</xdr:colOff>
      <xdr:row>2</xdr:row>
      <xdr:rowOff>47626</xdr:rowOff>
    </xdr:from>
    <xdr:to>
      <xdr:col>11</xdr:col>
      <xdr:colOff>523875</xdr:colOff>
      <xdr:row>5</xdr:row>
      <xdr:rowOff>128453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916173875" y="504826"/>
          <a:ext cx="578422" cy="6237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508000</xdr:colOff>
      <xdr:row>2</xdr:row>
      <xdr:rowOff>584201</xdr:rowOff>
    </xdr:from>
    <xdr:to>
      <xdr:col>11</xdr:col>
      <xdr:colOff>400050</xdr:colOff>
      <xdr:row>2</xdr:row>
      <xdr:rowOff>990601</xdr:rowOff>
    </xdr:to>
    <xdr:pic>
      <xdr:nvPicPr>
        <xdr:cNvPr id="4" name="Picture 3">
          <a:hlinkClick xmlns:r="http://schemas.openxmlformats.org/officeDocument/2006/relationships" r:id="rId1" tooltip="فهرست"/>
          <a:extLst>
            <a:ext uri="{FF2B5EF4-FFF2-40B4-BE49-F238E27FC236}">
              <a16:creationId xmlns:a16="http://schemas.microsoft.com/office/drawing/2014/main" id="{00000000-0008-0000-0300-000004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2486400" y="1219201"/>
          <a:ext cx="520700" cy="406400"/>
        </a:xfrm>
        <a:prstGeom prst="rect">
          <a:avLst/>
        </a:prstGeom>
      </xdr:spPr>
    </xdr:pic>
    <xdr:clientData/>
  </xdr:twoCellAnchor>
  <xdr:twoCellAnchor editAs="oneCell">
    <xdr:from>
      <xdr:col>10</xdr:col>
      <xdr:colOff>542926</xdr:colOff>
      <xdr:row>1</xdr:row>
      <xdr:rowOff>234950</xdr:rowOff>
    </xdr:from>
    <xdr:to>
      <xdr:col>11</xdr:col>
      <xdr:colOff>361951</xdr:colOff>
      <xdr:row>2</xdr:row>
      <xdr:rowOff>396875</xdr:rowOff>
    </xdr:to>
    <xdr:pic>
      <xdr:nvPicPr>
        <xdr:cNvPr id="6" name="Picture 5">
          <a:hlinkClick xmlns:r="http://schemas.openxmlformats.org/officeDocument/2006/relationships" r:id="rId3" tooltip="برگ 1"/>
          <a:extLst>
            <a:ext uri="{FF2B5EF4-FFF2-40B4-BE49-F238E27FC236}">
              <a16:creationId xmlns:a16="http://schemas.microsoft.com/office/drawing/2014/main" id="{00000000-0008-0000-0300-000006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292524499" y="584200"/>
          <a:ext cx="447675" cy="447675"/>
        </a:xfrm>
        <a:prstGeom prst="rect">
          <a:avLst/>
        </a:prstGeom>
      </xdr:spPr>
    </xdr:pic>
    <xdr:clientData/>
  </xdr:twoCellAnchor>
  <xdr:twoCellAnchor editAs="oneCell">
    <xdr:from>
      <xdr:col>10</xdr:col>
      <xdr:colOff>546100</xdr:colOff>
      <xdr:row>3</xdr:row>
      <xdr:rowOff>31751</xdr:rowOff>
    </xdr:from>
    <xdr:to>
      <xdr:col>11</xdr:col>
      <xdr:colOff>365125</xdr:colOff>
      <xdr:row>5</xdr:row>
      <xdr:rowOff>79376</xdr:rowOff>
    </xdr:to>
    <xdr:pic>
      <xdr:nvPicPr>
        <xdr:cNvPr id="8" name="Picture 7">
          <a:hlinkClick xmlns:r="http://schemas.openxmlformats.org/officeDocument/2006/relationships" r:id="rId5" tooltip="برگ 3"/>
          <a:extLst>
            <a:ext uri="{FF2B5EF4-FFF2-40B4-BE49-F238E27FC236}">
              <a16:creationId xmlns:a16="http://schemas.microsoft.com/office/drawing/2014/main" id="{00000000-0008-0000-0300-000008000000}"/>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292521325" y="1847851"/>
          <a:ext cx="447675" cy="447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527050</xdr:colOff>
      <xdr:row>3</xdr:row>
      <xdr:rowOff>266701</xdr:rowOff>
    </xdr:from>
    <xdr:to>
      <xdr:col>11</xdr:col>
      <xdr:colOff>368300</xdr:colOff>
      <xdr:row>5</xdr:row>
      <xdr:rowOff>88901</xdr:rowOff>
    </xdr:to>
    <xdr:pic>
      <xdr:nvPicPr>
        <xdr:cNvPr id="8" name="Picture 7">
          <a:hlinkClick xmlns:r="http://schemas.openxmlformats.org/officeDocument/2006/relationships" r:id="rId1" tooltip="فهرست"/>
          <a:extLst>
            <a:ext uri="{FF2B5EF4-FFF2-40B4-BE49-F238E27FC236}">
              <a16:creationId xmlns:a16="http://schemas.microsoft.com/office/drawing/2014/main" id="{00000000-0008-0000-0400-000008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24368150" y="1219201"/>
          <a:ext cx="520700" cy="406400"/>
        </a:xfrm>
        <a:prstGeom prst="rect">
          <a:avLst/>
        </a:prstGeom>
      </xdr:spPr>
    </xdr:pic>
    <xdr:clientData/>
  </xdr:twoCellAnchor>
  <xdr:twoCellAnchor editAs="oneCell">
    <xdr:from>
      <xdr:col>10</xdr:col>
      <xdr:colOff>561976</xdr:colOff>
      <xdr:row>1</xdr:row>
      <xdr:rowOff>273050</xdr:rowOff>
    </xdr:from>
    <xdr:to>
      <xdr:col>11</xdr:col>
      <xdr:colOff>330201</xdr:colOff>
      <xdr:row>3</xdr:row>
      <xdr:rowOff>79375</xdr:rowOff>
    </xdr:to>
    <xdr:pic>
      <xdr:nvPicPr>
        <xdr:cNvPr id="9" name="Picture 8">
          <a:hlinkClick xmlns:r="http://schemas.openxmlformats.org/officeDocument/2006/relationships" r:id="rId3" tooltip="برگ 2"/>
          <a:extLst>
            <a:ext uri="{FF2B5EF4-FFF2-40B4-BE49-F238E27FC236}">
              <a16:creationId xmlns:a16="http://schemas.microsoft.com/office/drawing/2014/main" id="{00000000-0008-0000-0400-000009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124406249" y="584200"/>
          <a:ext cx="447675" cy="447675"/>
        </a:xfrm>
        <a:prstGeom prst="rect">
          <a:avLst/>
        </a:prstGeom>
      </xdr:spPr>
    </xdr:pic>
    <xdr:clientData/>
  </xdr:twoCellAnchor>
  <xdr:twoCellAnchor editAs="oneCell">
    <xdr:from>
      <xdr:col>10</xdr:col>
      <xdr:colOff>577850</xdr:colOff>
      <xdr:row>6</xdr:row>
      <xdr:rowOff>6351</xdr:rowOff>
    </xdr:from>
    <xdr:to>
      <xdr:col>11</xdr:col>
      <xdr:colOff>346075</xdr:colOff>
      <xdr:row>7</xdr:row>
      <xdr:rowOff>161926</xdr:rowOff>
    </xdr:to>
    <xdr:pic>
      <xdr:nvPicPr>
        <xdr:cNvPr id="10" name="Picture 9">
          <a:hlinkClick xmlns:r="http://schemas.openxmlformats.org/officeDocument/2006/relationships" r:id="rId5" tooltip="برگ 3"/>
          <a:extLst>
            <a:ext uri="{FF2B5EF4-FFF2-40B4-BE49-F238E27FC236}">
              <a16:creationId xmlns:a16="http://schemas.microsoft.com/office/drawing/2014/main" id="{00000000-0008-0000-0400-00000A000000}"/>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24390375" y="1835151"/>
          <a:ext cx="447675" cy="4476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431800</xdr:colOff>
      <xdr:row>3</xdr:row>
      <xdr:rowOff>184151</xdr:rowOff>
    </xdr:from>
    <xdr:to>
      <xdr:col>12</xdr:col>
      <xdr:colOff>323850</xdr:colOff>
      <xdr:row>5</xdr:row>
      <xdr:rowOff>133351</xdr:rowOff>
    </xdr:to>
    <xdr:pic>
      <xdr:nvPicPr>
        <xdr:cNvPr id="5" name="Picture 4">
          <a:hlinkClick xmlns:r="http://schemas.openxmlformats.org/officeDocument/2006/relationships" r:id="rId1" tooltip="فهرست"/>
          <a:extLst>
            <a:ext uri="{FF2B5EF4-FFF2-40B4-BE49-F238E27FC236}">
              <a16:creationId xmlns:a16="http://schemas.microsoft.com/office/drawing/2014/main" id="{00000000-0008-0000-0500-000005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933950" y="1219201"/>
          <a:ext cx="520700" cy="406400"/>
        </a:xfrm>
        <a:prstGeom prst="rect">
          <a:avLst/>
        </a:prstGeom>
      </xdr:spPr>
    </xdr:pic>
    <xdr:clientData/>
  </xdr:twoCellAnchor>
  <xdr:twoCellAnchor editAs="oneCell">
    <xdr:from>
      <xdr:col>11</xdr:col>
      <xdr:colOff>466726</xdr:colOff>
      <xdr:row>1</xdr:row>
      <xdr:rowOff>273050</xdr:rowOff>
    </xdr:from>
    <xdr:to>
      <xdr:col>12</xdr:col>
      <xdr:colOff>285751</xdr:colOff>
      <xdr:row>2</xdr:row>
      <xdr:rowOff>225425</xdr:rowOff>
    </xdr:to>
    <xdr:pic>
      <xdr:nvPicPr>
        <xdr:cNvPr id="6" name="Picture 5">
          <a:hlinkClick xmlns:r="http://schemas.openxmlformats.org/officeDocument/2006/relationships" r:id="rId3" tooltip="برگ 3"/>
          <a:extLst>
            <a:ext uri="{FF2B5EF4-FFF2-40B4-BE49-F238E27FC236}">
              <a16:creationId xmlns:a16="http://schemas.microsoft.com/office/drawing/2014/main" id="{00000000-0008-0000-0500-000006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291972049" y="584200"/>
          <a:ext cx="447675" cy="447675"/>
        </a:xfrm>
        <a:prstGeom prst="rect">
          <a:avLst/>
        </a:prstGeom>
      </xdr:spPr>
    </xdr:pic>
    <xdr:clientData/>
  </xdr:twoCellAnchor>
  <xdr:twoCellAnchor editAs="oneCell">
    <xdr:from>
      <xdr:col>11</xdr:col>
      <xdr:colOff>482600</xdr:colOff>
      <xdr:row>6</xdr:row>
      <xdr:rowOff>114301</xdr:rowOff>
    </xdr:from>
    <xdr:to>
      <xdr:col>12</xdr:col>
      <xdr:colOff>301625</xdr:colOff>
      <xdr:row>8</xdr:row>
      <xdr:rowOff>104776</xdr:rowOff>
    </xdr:to>
    <xdr:pic>
      <xdr:nvPicPr>
        <xdr:cNvPr id="7" name="Picture 6">
          <a:hlinkClick xmlns:r="http://schemas.openxmlformats.org/officeDocument/2006/relationships" r:id="rId5" tooltip="فهرست 5"/>
          <a:extLst>
            <a:ext uri="{FF2B5EF4-FFF2-40B4-BE49-F238E27FC236}">
              <a16:creationId xmlns:a16="http://schemas.microsoft.com/office/drawing/2014/main" id="{00000000-0008-0000-0500-000007000000}"/>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291956175" y="1835151"/>
          <a:ext cx="447675" cy="447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431800</xdr:colOff>
      <xdr:row>3</xdr:row>
      <xdr:rowOff>107951</xdr:rowOff>
    </xdr:from>
    <xdr:to>
      <xdr:col>11</xdr:col>
      <xdr:colOff>323850</xdr:colOff>
      <xdr:row>5</xdr:row>
      <xdr:rowOff>57151</xdr:rowOff>
    </xdr:to>
    <xdr:pic>
      <xdr:nvPicPr>
        <xdr:cNvPr id="5" name="Picture 4">
          <a:hlinkClick xmlns:r="http://schemas.openxmlformats.org/officeDocument/2006/relationships" r:id="rId1" tooltip="فهرست"/>
          <a:extLst>
            <a:ext uri="{FF2B5EF4-FFF2-40B4-BE49-F238E27FC236}">
              <a16:creationId xmlns:a16="http://schemas.microsoft.com/office/drawing/2014/main" id="{00000000-0008-0000-0600-000005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933950" y="1225551"/>
          <a:ext cx="520700" cy="406400"/>
        </a:xfrm>
        <a:prstGeom prst="rect">
          <a:avLst/>
        </a:prstGeom>
      </xdr:spPr>
    </xdr:pic>
    <xdr:clientData/>
  </xdr:twoCellAnchor>
  <xdr:twoCellAnchor editAs="oneCell">
    <xdr:from>
      <xdr:col>10</xdr:col>
      <xdr:colOff>466726</xdr:colOff>
      <xdr:row>1</xdr:row>
      <xdr:rowOff>279400</xdr:rowOff>
    </xdr:from>
    <xdr:to>
      <xdr:col>11</xdr:col>
      <xdr:colOff>285751</xdr:colOff>
      <xdr:row>2</xdr:row>
      <xdr:rowOff>415925</xdr:rowOff>
    </xdr:to>
    <xdr:pic>
      <xdr:nvPicPr>
        <xdr:cNvPr id="6" name="Picture 5">
          <a:hlinkClick xmlns:r="http://schemas.openxmlformats.org/officeDocument/2006/relationships" r:id="rId3" tooltip="برگ 4"/>
          <a:extLst>
            <a:ext uri="{FF2B5EF4-FFF2-40B4-BE49-F238E27FC236}">
              <a16:creationId xmlns:a16="http://schemas.microsoft.com/office/drawing/2014/main" id="{00000000-0008-0000-0600-000006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291972049" y="590550"/>
          <a:ext cx="447675" cy="447675"/>
        </a:xfrm>
        <a:prstGeom prst="rect">
          <a:avLst/>
        </a:prstGeom>
      </xdr:spPr>
    </xdr:pic>
    <xdr:clientData/>
  </xdr:twoCellAnchor>
  <xdr:twoCellAnchor editAs="oneCell">
    <xdr:from>
      <xdr:col>10</xdr:col>
      <xdr:colOff>482600</xdr:colOff>
      <xdr:row>6</xdr:row>
      <xdr:rowOff>38101</xdr:rowOff>
    </xdr:from>
    <xdr:to>
      <xdr:col>11</xdr:col>
      <xdr:colOff>301625</xdr:colOff>
      <xdr:row>8</xdr:row>
      <xdr:rowOff>28576</xdr:rowOff>
    </xdr:to>
    <xdr:pic>
      <xdr:nvPicPr>
        <xdr:cNvPr id="7" name="Picture 6">
          <a:hlinkClick xmlns:r="http://schemas.openxmlformats.org/officeDocument/2006/relationships" r:id="rId5" tooltip="برگ 6"/>
          <a:extLst>
            <a:ext uri="{FF2B5EF4-FFF2-40B4-BE49-F238E27FC236}">
              <a16:creationId xmlns:a16="http://schemas.microsoft.com/office/drawing/2014/main" id="{00000000-0008-0000-0600-000007000000}"/>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291956175" y="1841501"/>
          <a:ext cx="447675" cy="447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463550</xdr:colOff>
      <xdr:row>3</xdr:row>
      <xdr:rowOff>241301</xdr:rowOff>
    </xdr:from>
    <xdr:to>
      <xdr:col>9</xdr:col>
      <xdr:colOff>355600</xdr:colOff>
      <xdr:row>5</xdr:row>
      <xdr:rowOff>114301</xdr:rowOff>
    </xdr:to>
    <xdr:pic>
      <xdr:nvPicPr>
        <xdr:cNvPr id="2" name="Picture 1">
          <a:hlinkClick xmlns:r="http://schemas.openxmlformats.org/officeDocument/2006/relationships" r:id="rId1" tooltip="فهرست"/>
          <a:extLst>
            <a:ext uri="{FF2B5EF4-FFF2-40B4-BE49-F238E27FC236}">
              <a16:creationId xmlns:a16="http://schemas.microsoft.com/office/drawing/2014/main" id="{00000000-0008-0000-0700-000002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3788150" y="1231901"/>
          <a:ext cx="520700" cy="406400"/>
        </a:xfrm>
        <a:prstGeom prst="rect">
          <a:avLst/>
        </a:prstGeom>
      </xdr:spPr>
    </xdr:pic>
    <xdr:clientData/>
  </xdr:twoCellAnchor>
  <xdr:twoCellAnchor editAs="oneCell">
    <xdr:from>
      <xdr:col>8</xdr:col>
      <xdr:colOff>498476</xdr:colOff>
      <xdr:row>1</xdr:row>
      <xdr:rowOff>184150</xdr:rowOff>
    </xdr:from>
    <xdr:to>
      <xdr:col>9</xdr:col>
      <xdr:colOff>317501</xdr:colOff>
      <xdr:row>3</xdr:row>
      <xdr:rowOff>53975</xdr:rowOff>
    </xdr:to>
    <xdr:pic>
      <xdr:nvPicPr>
        <xdr:cNvPr id="3" name="Picture 2">
          <a:hlinkClick xmlns:r="http://schemas.openxmlformats.org/officeDocument/2006/relationships" r:id="rId3" tooltip="برگ 5"/>
          <a:extLst>
            <a:ext uri="{FF2B5EF4-FFF2-40B4-BE49-F238E27FC236}">
              <a16:creationId xmlns:a16="http://schemas.microsoft.com/office/drawing/2014/main" id="{00000000-0008-0000-0700-000003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293826249" y="596900"/>
          <a:ext cx="447675" cy="447675"/>
        </a:xfrm>
        <a:prstGeom prst="rect">
          <a:avLst/>
        </a:prstGeom>
      </xdr:spPr>
    </xdr:pic>
    <xdr:clientData/>
  </xdr:twoCellAnchor>
  <xdr:twoCellAnchor editAs="oneCell">
    <xdr:from>
      <xdr:col>8</xdr:col>
      <xdr:colOff>514350</xdr:colOff>
      <xdr:row>6</xdr:row>
      <xdr:rowOff>31751</xdr:rowOff>
    </xdr:from>
    <xdr:to>
      <xdr:col>9</xdr:col>
      <xdr:colOff>333375</xdr:colOff>
      <xdr:row>7</xdr:row>
      <xdr:rowOff>168276</xdr:rowOff>
    </xdr:to>
    <xdr:pic>
      <xdr:nvPicPr>
        <xdr:cNvPr id="4" name="Picture 3">
          <a:hlinkClick xmlns:r="http://schemas.openxmlformats.org/officeDocument/2006/relationships" r:id="rId5" tooltip="برگ 7"/>
          <a:extLst>
            <a:ext uri="{FF2B5EF4-FFF2-40B4-BE49-F238E27FC236}">
              <a16:creationId xmlns:a16="http://schemas.microsoft.com/office/drawing/2014/main" id="{00000000-0008-0000-0700-000004000000}"/>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293810375" y="1847851"/>
          <a:ext cx="447675" cy="4476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444500</xdr:colOff>
      <xdr:row>5</xdr:row>
      <xdr:rowOff>19051</xdr:rowOff>
    </xdr:from>
    <xdr:to>
      <xdr:col>9</xdr:col>
      <xdr:colOff>222250</xdr:colOff>
      <xdr:row>7</xdr:row>
      <xdr:rowOff>76201</xdr:rowOff>
    </xdr:to>
    <xdr:pic>
      <xdr:nvPicPr>
        <xdr:cNvPr id="5" name="Picture 4">
          <a:hlinkClick xmlns:r="http://schemas.openxmlformats.org/officeDocument/2006/relationships" r:id="rId1" tooltip="فهرست"/>
          <a:extLst>
            <a:ext uri="{FF2B5EF4-FFF2-40B4-BE49-F238E27FC236}">
              <a16:creationId xmlns:a16="http://schemas.microsoft.com/office/drawing/2014/main" id="{00000000-0008-0000-0800-000005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6150350" y="1231901"/>
          <a:ext cx="520700" cy="406400"/>
        </a:xfrm>
        <a:prstGeom prst="rect">
          <a:avLst/>
        </a:prstGeom>
      </xdr:spPr>
    </xdr:pic>
    <xdr:clientData/>
  </xdr:twoCellAnchor>
  <xdr:twoCellAnchor editAs="oneCell">
    <xdr:from>
      <xdr:col>8</xdr:col>
      <xdr:colOff>479426</xdr:colOff>
      <xdr:row>2</xdr:row>
      <xdr:rowOff>88900</xdr:rowOff>
    </xdr:from>
    <xdr:to>
      <xdr:col>9</xdr:col>
      <xdr:colOff>184151</xdr:colOff>
      <xdr:row>4</xdr:row>
      <xdr:rowOff>66675</xdr:rowOff>
    </xdr:to>
    <xdr:pic>
      <xdr:nvPicPr>
        <xdr:cNvPr id="6" name="Picture 5">
          <a:hlinkClick xmlns:r="http://schemas.openxmlformats.org/officeDocument/2006/relationships" r:id="rId3" tooltip="برگ 6"/>
          <a:extLst>
            <a:ext uri="{FF2B5EF4-FFF2-40B4-BE49-F238E27FC236}">
              <a16:creationId xmlns:a16="http://schemas.microsoft.com/office/drawing/2014/main" id="{00000000-0008-0000-0800-000006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296188449" y="596900"/>
          <a:ext cx="447675" cy="447675"/>
        </a:xfrm>
        <a:prstGeom prst="rect">
          <a:avLst/>
        </a:prstGeom>
      </xdr:spPr>
    </xdr:pic>
    <xdr:clientData/>
  </xdr:twoCellAnchor>
  <xdr:twoCellAnchor editAs="oneCell">
    <xdr:from>
      <xdr:col>8</xdr:col>
      <xdr:colOff>495300</xdr:colOff>
      <xdr:row>7</xdr:row>
      <xdr:rowOff>285751</xdr:rowOff>
    </xdr:from>
    <xdr:to>
      <xdr:col>9</xdr:col>
      <xdr:colOff>200025</xdr:colOff>
      <xdr:row>9</xdr:row>
      <xdr:rowOff>200026</xdr:rowOff>
    </xdr:to>
    <xdr:pic>
      <xdr:nvPicPr>
        <xdr:cNvPr id="7" name="Picture 6">
          <a:hlinkClick xmlns:r="http://schemas.openxmlformats.org/officeDocument/2006/relationships" r:id="rId5" tooltip="برگ 8"/>
          <a:extLst>
            <a:ext uri="{FF2B5EF4-FFF2-40B4-BE49-F238E27FC236}">
              <a16:creationId xmlns:a16="http://schemas.microsoft.com/office/drawing/2014/main" id="{00000000-0008-0000-0800-000007000000}"/>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296172575" y="1847851"/>
          <a:ext cx="447675" cy="447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Z25"/>
  <sheetViews>
    <sheetView showGridLines="0" rightToLeft="1" topLeftCell="A19" zoomScaleNormal="100" workbookViewId="0">
      <selection activeCell="S12" sqref="S12:U12"/>
    </sheetView>
  </sheetViews>
  <sheetFormatPr defaultColWidth="9" defaultRowHeight="24.75" customHeight="1"/>
  <cols>
    <col min="1" max="1" width="12.42578125" style="1" customWidth="1"/>
    <col min="2" max="21" width="5" style="1" customWidth="1"/>
    <col min="22" max="22" width="9" style="1"/>
    <col min="23" max="23" width="10.140625" style="1" bestFit="1" customWidth="1"/>
    <col min="24" max="16384" width="9" style="1"/>
  </cols>
  <sheetData>
    <row r="1" spans="1:26" ht="27" customHeight="1" thickBot="1">
      <c r="B1" s="21" t="s">
        <v>137</v>
      </c>
      <c r="C1" s="21"/>
      <c r="D1" s="21"/>
      <c r="E1" s="21"/>
      <c r="F1" s="21"/>
      <c r="G1" s="21"/>
      <c r="H1" s="21"/>
      <c r="I1" s="21"/>
      <c r="J1" s="21"/>
      <c r="K1" s="21"/>
      <c r="L1" s="21"/>
    </row>
    <row r="2" spans="1:26" ht="49.5" customHeight="1" thickBot="1">
      <c r="A2" s="7" t="s">
        <v>120</v>
      </c>
      <c r="B2" s="314" t="s">
        <v>138</v>
      </c>
      <c r="C2" s="315"/>
      <c r="D2" s="315"/>
      <c r="E2" s="315"/>
      <c r="F2" s="315"/>
      <c r="G2" s="315"/>
      <c r="H2" s="315"/>
      <c r="I2" s="315"/>
      <c r="J2" s="316" t="s">
        <v>139</v>
      </c>
      <c r="K2" s="317"/>
      <c r="L2" s="318" t="s">
        <v>140</v>
      </c>
      <c r="M2" s="316"/>
      <c r="N2" s="316"/>
      <c r="O2" s="317"/>
      <c r="P2" s="318" t="s">
        <v>141</v>
      </c>
      <c r="Q2" s="316"/>
      <c r="R2" s="316"/>
      <c r="S2" s="318" t="s">
        <v>142</v>
      </c>
      <c r="T2" s="316"/>
      <c r="U2" s="319"/>
      <c r="V2" s="305" t="s">
        <v>143</v>
      </c>
      <c r="W2" s="306"/>
      <c r="X2" s="306"/>
      <c r="Y2" s="306"/>
      <c r="Z2" s="306"/>
    </row>
    <row r="3" spans="1:26" ht="26.25" customHeight="1">
      <c r="B3" s="307" t="str">
        <f>'3'!C3</f>
        <v>-</v>
      </c>
      <c r="C3" s="308"/>
      <c r="D3" s="308"/>
      <c r="E3" s="308"/>
      <c r="F3" s="308"/>
      <c r="G3" s="308"/>
      <c r="H3" s="308"/>
      <c r="I3" s="308"/>
      <c r="J3" s="309" t="e">
        <f>'3'!I3/'3'!I8</f>
        <v>#DIV/0!</v>
      </c>
      <c r="K3" s="310"/>
      <c r="L3" s="311" t="e">
        <f>SUM('7'!H22:H28,'7'!H31:H33)*J3</f>
        <v>#DIV/0!</v>
      </c>
      <c r="M3" s="312"/>
      <c r="N3" s="312"/>
      <c r="O3" s="313"/>
      <c r="P3" s="311">
        <f>'3'!E3</f>
        <v>0</v>
      </c>
      <c r="Q3" s="312"/>
      <c r="R3" s="312"/>
      <c r="S3" s="320" t="e">
        <f>IF(L3=0,0,L3/P3)</f>
        <v>#DIV/0!</v>
      </c>
      <c r="T3" s="320"/>
      <c r="U3" s="321"/>
      <c r="V3" s="305"/>
      <c r="W3" s="306"/>
      <c r="X3" s="306"/>
      <c r="Y3" s="306"/>
      <c r="Z3" s="306"/>
    </row>
    <row r="4" spans="1:26" ht="26.25" customHeight="1">
      <c r="B4" s="322" t="str">
        <f>'3'!C4</f>
        <v>-</v>
      </c>
      <c r="C4" s="323"/>
      <c r="D4" s="323"/>
      <c r="E4" s="323"/>
      <c r="F4" s="323"/>
      <c r="G4" s="323"/>
      <c r="H4" s="323"/>
      <c r="I4" s="323"/>
      <c r="J4" s="324" t="e">
        <f>'3'!I4/'3'!I8</f>
        <v>#DIV/0!</v>
      </c>
      <c r="K4" s="325"/>
      <c r="L4" s="326" t="e">
        <f>SUM('7'!H22:H28,'7'!H31:H33)*J4</f>
        <v>#DIV/0!</v>
      </c>
      <c r="M4" s="327"/>
      <c r="N4" s="327"/>
      <c r="O4" s="328"/>
      <c r="P4" s="326">
        <f>'3'!E4</f>
        <v>0</v>
      </c>
      <c r="Q4" s="327"/>
      <c r="R4" s="327"/>
      <c r="S4" s="329" t="e">
        <f>IF(L4=0,0,L4/P4)</f>
        <v>#DIV/0!</v>
      </c>
      <c r="T4" s="329"/>
      <c r="U4" s="330"/>
      <c r="V4" s="305"/>
      <c r="W4" s="306"/>
      <c r="X4" s="306"/>
      <c r="Y4" s="306"/>
      <c r="Z4" s="306"/>
    </row>
    <row r="5" spans="1:26" ht="26.25" customHeight="1">
      <c r="B5" s="322" t="str">
        <f>'3'!C5</f>
        <v>-</v>
      </c>
      <c r="C5" s="323"/>
      <c r="D5" s="323"/>
      <c r="E5" s="323"/>
      <c r="F5" s="323"/>
      <c r="G5" s="323"/>
      <c r="H5" s="323"/>
      <c r="I5" s="323"/>
      <c r="J5" s="324" t="e">
        <f>'3'!I5/'3'!I8</f>
        <v>#DIV/0!</v>
      </c>
      <c r="K5" s="325"/>
      <c r="L5" s="326" t="e">
        <f>SUM('7'!H22:H28,'7'!H31:H33)*J5</f>
        <v>#DIV/0!</v>
      </c>
      <c r="M5" s="327"/>
      <c r="N5" s="327"/>
      <c r="O5" s="328"/>
      <c r="P5" s="326">
        <f>'3'!E5</f>
        <v>0</v>
      </c>
      <c r="Q5" s="327"/>
      <c r="R5" s="327"/>
      <c r="S5" s="329" t="e">
        <f>IF(L5=0,0,L5/P5)</f>
        <v>#DIV/0!</v>
      </c>
      <c r="T5" s="329"/>
      <c r="U5" s="330"/>
      <c r="V5" s="305"/>
      <c r="W5" s="306"/>
      <c r="X5" s="306"/>
      <c r="Y5" s="306"/>
      <c r="Z5" s="306"/>
    </row>
    <row r="6" spans="1:26" ht="26.25" customHeight="1">
      <c r="B6" s="322" t="str">
        <f>'3'!C6</f>
        <v>-</v>
      </c>
      <c r="C6" s="323"/>
      <c r="D6" s="323"/>
      <c r="E6" s="323"/>
      <c r="F6" s="323"/>
      <c r="G6" s="323"/>
      <c r="H6" s="323"/>
      <c r="I6" s="323"/>
      <c r="J6" s="324" t="e">
        <f>'3'!I6/'3'!I8</f>
        <v>#DIV/0!</v>
      </c>
      <c r="K6" s="325"/>
      <c r="L6" s="326" t="e">
        <f>SUM('7'!H22:H28,'7'!H31:H33)*J6</f>
        <v>#DIV/0!</v>
      </c>
      <c r="M6" s="327"/>
      <c r="N6" s="327"/>
      <c r="O6" s="328"/>
      <c r="P6" s="326">
        <f>'3'!E6</f>
        <v>0</v>
      </c>
      <c r="Q6" s="327"/>
      <c r="R6" s="327"/>
      <c r="S6" s="329" t="e">
        <f>IF(L6=0,0,L6/P6)</f>
        <v>#DIV/0!</v>
      </c>
      <c r="T6" s="329"/>
      <c r="U6" s="330"/>
      <c r="V6" s="305"/>
      <c r="W6" s="306"/>
      <c r="X6" s="306"/>
      <c r="Y6" s="306"/>
      <c r="Z6" s="306"/>
    </row>
    <row r="7" spans="1:26" ht="26.25" customHeight="1" thickBot="1">
      <c r="B7" s="332" t="str">
        <f>'3'!C7</f>
        <v>-</v>
      </c>
      <c r="C7" s="333"/>
      <c r="D7" s="333"/>
      <c r="E7" s="333"/>
      <c r="F7" s="333"/>
      <c r="G7" s="333"/>
      <c r="H7" s="333"/>
      <c r="I7" s="333"/>
      <c r="J7" s="334" t="e">
        <f>'3'!I7/'3'!I8</f>
        <v>#DIV/0!</v>
      </c>
      <c r="K7" s="335"/>
      <c r="L7" s="336" t="e">
        <f>SUM('7'!H22:H28,'7'!H31:H33)*J7</f>
        <v>#DIV/0!</v>
      </c>
      <c r="M7" s="337"/>
      <c r="N7" s="337"/>
      <c r="O7" s="338"/>
      <c r="P7" s="339">
        <f>'3'!E7</f>
        <v>0</v>
      </c>
      <c r="Q7" s="340"/>
      <c r="R7" s="340"/>
      <c r="S7" s="341" t="e">
        <f>IF(L7=0,0,L7/P7)</f>
        <v>#DIV/0!</v>
      </c>
      <c r="T7" s="341"/>
      <c r="U7" s="342"/>
      <c r="V7" s="305"/>
      <c r="W7" s="306"/>
      <c r="X7" s="306"/>
      <c r="Y7" s="306"/>
      <c r="Z7" s="306"/>
    </row>
    <row r="8" spans="1:26" ht="30" customHeight="1"/>
    <row r="9" spans="1:26" ht="24.75" customHeight="1" thickBot="1">
      <c r="A9" s="23"/>
      <c r="B9" s="331" t="s">
        <v>144</v>
      </c>
      <c r="C9" s="331"/>
      <c r="D9" s="331"/>
      <c r="E9" s="331"/>
      <c r="F9" s="331"/>
      <c r="G9" s="331"/>
      <c r="H9" s="331"/>
      <c r="I9" s="331"/>
      <c r="J9" s="331"/>
      <c r="K9" s="331"/>
      <c r="L9" s="331"/>
      <c r="M9" s="331"/>
      <c r="N9" s="331"/>
      <c r="O9" s="331"/>
      <c r="P9" s="331"/>
      <c r="Q9" s="331"/>
      <c r="R9" s="331"/>
      <c r="S9" s="331"/>
      <c r="T9" s="331"/>
      <c r="U9" s="331"/>
      <c r="V9" s="22"/>
    </row>
    <row r="10" spans="1:26" ht="24.75" customHeight="1">
      <c r="B10" s="343" t="s">
        <v>145</v>
      </c>
      <c r="C10" s="344"/>
      <c r="D10" s="344"/>
      <c r="E10" s="344"/>
      <c r="F10" s="344"/>
      <c r="G10" s="344"/>
      <c r="H10" s="344"/>
      <c r="I10" s="344"/>
      <c r="J10" s="345"/>
      <c r="K10" s="349" t="s">
        <v>146</v>
      </c>
      <c r="L10" s="349"/>
      <c r="M10" s="349"/>
      <c r="N10" s="349"/>
      <c r="O10" s="350" t="s">
        <v>147</v>
      </c>
      <c r="P10" s="349"/>
      <c r="Q10" s="349"/>
      <c r="R10" s="349"/>
      <c r="S10" s="343" t="s">
        <v>148</v>
      </c>
      <c r="T10" s="344"/>
      <c r="U10" s="345"/>
    </row>
    <row r="11" spans="1:26" ht="24.75" customHeight="1" thickBot="1">
      <c r="B11" s="346"/>
      <c r="C11" s="347"/>
      <c r="D11" s="347"/>
      <c r="E11" s="347"/>
      <c r="F11" s="347"/>
      <c r="G11" s="347"/>
      <c r="H11" s="347"/>
      <c r="I11" s="347"/>
      <c r="J11" s="348"/>
      <c r="K11" s="351" t="s">
        <v>12</v>
      </c>
      <c r="L11" s="351"/>
      <c r="M11" s="352"/>
      <c r="N11" s="24" t="s">
        <v>18</v>
      </c>
      <c r="O11" s="353" t="s">
        <v>12</v>
      </c>
      <c r="P11" s="354"/>
      <c r="Q11" s="355"/>
      <c r="R11" s="25" t="s">
        <v>18</v>
      </c>
      <c r="S11" s="346"/>
      <c r="T11" s="347"/>
      <c r="U11" s="348"/>
    </row>
    <row r="12" spans="1:26" ht="30.75" customHeight="1">
      <c r="B12" s="356" t="s">
        <v>130</v>
      </c>
      <c r="C12" s="357"/>
      <c r="D12" s="357"/>
      <c r="E12" s="357"/>
      <c r="F12" s="357"/>
      <c r="G12" s="357"/>
      <c r="H12" s="357"/>
      <c r="I12" s="357"/>
      <c r="J12" s="358"/>
      <c r="K12" s="359">
        <f t="shared" ref="K12:K23" si="0">S12*N12</f>
        <v>0</v>
      </c>
      <c r="L12" s="359"/>
      <c r="M12" s="360"/>
      <c r="N12" s="26">
        <f t="shared" ref="N12:N21" si="1">1-R12</f>
        <v>1</v>
      </c>
      <c r="O12" s="361">
        <f t="shared" ref="O12:O23" si="2">ROUND(R12*S12,0)</f>
        <v>0</v>
      </c>
      <c r="P12" s="359"/>
      <c r="Q12" s="360"/>
      <c r="R12" s="26">
        <v>0</v>
      </c>
      <c r="S12" s="361">
        <f>'7'!H22</f>
        <v>0</v>
      </c>
      <c r="T12" s="359"/>
      <c r="U12" s="362"/>
    </row>
    <row r="13" spans="1:26" ht="30.75" customHeight="1">
      <c r="B13" s="363" t="s">
        <v>131</v>
      </c>
      <c r="C13" s="364"/>
      <c r="D13" s="364"/>
      <c r="E13" s="364"/>
      <c r="F13" s="364"/>
      <c r="G13" s="364"/>
      <c r="H13" s="364"/>
      <c r="I13" s="364"/>
      <c r="J13" s="365"/>
      <c r="K13" s="366">
        <f t="shared" si="0"/>
        <v>0</v>
      </c>
      <c r="L13" s="366"/>
      <c r="M13" s="367"/>
      <c r="N13" s="27">
        <f t="shared" si="1"/>
        <v>0.35</v>
      </c>
      <c r="O13" s="368">
        <f t="shared" si="2"/>
        <v>0</v>
      </c>
      <c r="P13" s="366"/>
      <c r="Q13" s="367"/>
      <c r="R13" s="27">
        <v>0.65</v>
      </c>
      <c r="S13" s="368">
        <f>'7'!H23</f>
        <v>0</v>
      </c>
      <c r="T13" s="366"/>
      <c r="U13" s="369"/>
    </row>
    <row r="14" spans="1:26" ht="30.75" customHeight="1">
      <c r="B14" s="363" t="s">
        <v>132</v>
      </c>
      <c r="C14" s="364"/>
      <c r="D14" s="364"/>
      <c r="E14" s="364"/>
      <c r="F14" s="364"/>
      <c r="G14" s="364"/>
      <c r="H14" s="364"/>
      <c r="I14" s="364"/>
      <c r="J14" s="365"/>
      <c r="K14" s="366">
        <f t="shared" si="0"/>
        <v>0</v>
      </c>
      <c r="L14" s="366"/>
      <c r="M14" s="367"/>
      <c r="N14" s="27">
        <f t="shared" si="1"/>
        <v>0.8</v>
      </c>
      <c r="O14" s="368">
        <f t="shared" si="2"/>
        <v>0</v>
      </c>
      <c r="P14" s="366"/>
      <c r="Q14" s="367"/>
      <c r="R14" s="27">
        <v>0.2</v>
      </c>
      <c r="S14" s="368">
        <f>'7'!H24</f>
        <v>0</v>
      </c>
      <c r="T14" s="366"/>
      <c r="U14" s="369"/>
    </row>
    <row r="15" spans="1:26" ht="30.75" customHeight="1">
      <c r="B15" s="363" t="s">
        <v>133</v>
      </c>
      <c r="C15" s="364"/>
      <c r="D15" s="364"/>
      <c r="E15" s="364"/>
      <c r="F15" s="364"/>
      <c r="G15" s="364"/>
      <c r="H15" s="364"/>
      <c r="I15" s="364"/>
      <c r="J15" s="365"/>
      <c r="K15" s="366">
        <f t="shared" si="0"/>
        <v>0</v>
      </c>
      <c r="L15" s="366"/>
      <c r="M15" s="367"/>
      <c r="N15" s="27">
        <f t="shared" si="1"/>
        <v>0</v>
      </c>
      <c r="O15" s="368">
        <f t="shared" si="2"/>
        <v>0</v>
      </c>
      <c r="P15" s="366"/>
      <c r="Q15" s="367"/>
      <c r="R15" s="27">
        <v>1</v>
      </c>
      <c r="S15" s="368">
        <f>'7'!H25</f>
        <v>0</v>
      </c>
      <c r="T15" s="366"/>
      <c r="U15" s="369"/>
    </row>
    <row r="16" spans="1:26" ht="30.75" customHeight="1">
      <c r="B16" s="363" t="s">
        <v>134</v>
      </c>
      <c r="C16" s="364"/>
      <c r="D16" s="364"/>
      <c r="E16" s="364"/>
      <c r="F16" s="364"/>
      <c r="G16" s="364"/>
      <c r="H16" s="364"/>
      <c r="I16" s="364"/>
      <c r="J16" s="365"/>
      <c r="K16" s="366">
        <f t="shared" si="0"/>
        <v>0</v>
      </c>
      <c r="L16" s="366"/>
      <c r="M16" s="367"/>
      <c r="N16" s="27">
        <f t="shared" si="1"/>
        <v>0.8</v>
      </c>
      <c r="O16" s="368">
        <f t="shared" si="2"/>
        <v>0</v>
      </c>
      <c r="P16" s="366"/>
      <c r="Q16" s="367"/>
      <c r="R16" s="27">
        <v>0.2</v>
      </c>
      <c r="S16" s="368">
        <f>'7'!H26</f>
        <v>0</v>
      </c>
      <c r="T16" s="366"/>
      <c r="U16" s="369"/>
    </row>
    <row r="17" spans="2:21" ht="30.75" customHeight="1">
      <c r="B17" s="363" t="s">
        <v>135</v>
      </c>
      <c r="C17" s="364"/>
      <c r="D17" s="364"/>
      <c r="E17" s="364"/>
      <c r="F17" s="364"/>
      <c r="G17" s="364"/>
      <c r="H17" s="364"/>
      <c r="I17" s="364"/>
      <c r="J17" s="365"/>
      <c r="K17" s="366">
        <f t="shared" si="0"/>
        <v>0</v>
      </c>
      <c r="L17" s="366"/>
      <c r="M17" s="367"/>
      <c r="N17" s="27">
        <f t="shared" si="1"/>
        <v>0</v>
      </c>
      <c r="O17" s="368">
        <f t="shared" si="2"/>
        <v>0</v>
      </c>
      <c r="P17" s="366"/>
      <c r="Q17" s="367"/>
      <c r="R17" s="27">
        <v>1</v>
      </c>
      <c r="S17" s="368">
        <f>'7'!H27</f>
        <v>0</v>
      </c>
      <c r="T17" s="366"/>
      <c r="U17" s="369"/>
    </row>
    <row r="18" spans="2:21" ht="30.75" customHeight="1">
      <c r="B18" s="363" t="s">
        <v>94</v>
      </c>
      <c r="C18" s="364"/>
      <c r="D18" s="364"/>
      <c r="E18" s="364"/>
      <c r="F18" s="364"/>
      <c r="G18" s="364"/>
      <c r="H18" s="364"/>
      <c r="I18" s="364"/>
      <c r="J18" s="365"/>
      <c r="K18" s="366">
        <f t="shared" si="0"/>
        <v>0</v>
      </c>
      <c r="L18" s="366"/>
      <c r="M18" s="367"/>
      <c r="N18" s="27">
        <f t="shared" si="1"/>
        <v>0.8</v>
      </c>
      <c r="O18" s="368">
        <f t="shared" si="2"/>
        <v>0</v>
      </c>
      <c r="P18" s="366"/>
      <c r="Q18" s="367"/>
      <c r="R18" s="27">
        <v>0.2</v>
      </c>
      <c r="S18" s="368">
        <f>'7'!H28</f>
        <v>0</v>
      </c>
      <c r="T18" s="366"/>
      <c r="U18" s="369"/>
    </row>
    <row r="19" spans="2:21" ht="30.75" customHeight="1">
      <c r="B19" s="363" t="s">
        <v>93</v>
      </c>
      <c r="C19" s="364"/>
      <c r="D19" s="364"/>
      <c r="E19" s="364"/>
      <c r="F19" s="364"/>
      <c r="G19" s="364"/>
      <c r="H19" s="364"/>
      <c r="I19" s="364"/>
      <c r="J19" s="365"/>
      <c r="K19" s="366">
        <f t="shared" si="0"/>
        <v>0</v>
      </c>
      <c r="L19" s="366"/>
      <c r="M19" s="367"/>
      <c r="N19" s="27">
        <f t="shared" si="1"/>
        <v>1</v>
      </c>
      <c r="O19" s="368">
        <f t="shared" si="2"/>
        <v>0</v>
      </c>
      <c r="P19" s="366"/>
      <c r="Q19" s="367"/>
      <c r="R19" s="27">
        <v>0</v>
      </c>
      <c r="S19" s="368">
        <f>'7'!H29</f>
        <v>0</v>
      </c>
      <c r="T19" s="366"/>
      <c r="U19" s="369"/>
    </row>
    <row r="20" spans="2:21" ht="30.75" customHeight="1">
      <c r="B20" s="363" t="s">
        <v>92</v>
      </c>
      <c r="C20" s="364"/>
      <c r="D20" s="364"/>
      <c r="E20" s="364"/>
      <c r="F20" s="364"/>
      <c r="G20" s="364"/>
      <c r="H20" s="364"/>
      <c r="I20" s="364"/>
      <c r="J20" s="365"/>
      <c r="K20" s="366">
        <f t="shared" si="0"/>
        <v>0</v>
      </c>
      <c r="L20" s="366"/>
      <c r="M20" s="367"/>
      <c r="N20" s="27">
        <f t="shared" si="1"/>
        <v>0</v>
      </c>
      <c r="O20" s="368">
        <f t="shared" si="2"/>
        <v>0</v>
      </c>
      <c r="P20" s="366"/>
      <c r="Q20" s="367"/>
      <c r="R20" s="27">
        <v>1</v>
      </c>
      <c r="S20" s="368">
        <f>'7'!H30</f>
        <v>0</v>
      </c>
      <c r="T20" s="366"/>
      <c r="U20" s="369"/>
    </row>
    <row r="21" spans="2:21" ht="30.75" customHeight="1">
      <c r="B21" s="363" t="s">
        <v>149</v>
      </c>
      <c r="C21" s="364"/>
      <c r="D21" s="364"/>
      <c r="E21" s="364"/>
      <c r="F21" s="364"/>
      <c r="G21" s="364"/>
      <c r="H21" s="364"/>
      <c r="I21" s="364"/>
      <c r="J21" s="365"/>
      <c r="K21" s="366">
        <f t="shared" si="0"/>
        <v>0</v>
      </c>
      <c r="L21" s="366"/>
      <c r="M21" s="367"/>
      <c r="N21" s="27">
        <f t="shared" si="1"/>
        <v>0</v>
      </c>
      <c r="O21" s="368">
        <f t="shared" si="2"/>
        <v>0</v>
      </c>
      <c r="P21" s="366"/>
      <c r="Q21" s="367"/>
      <c r="R21" s="27">
        <v>1</v>
      </c>
      <c r="S21" s="368">
        <f>'7'!H31</f>
        <v>0</v>
      </c>
      <c r="T21" s="366"/>
      <c r="U21" s="369"/>
    </row>
    <row r="22" spans="2:21" ht="30.75" customHeight="1">
      <c r="B22" s="363" t="s">
        <v>95</v>
      </c>
      <c r="C22" s="364"/>
      <c r="D22" s="364"/>
      <c r="E22" s="364"/>
      <c r="F22" s="364"/>
      <c r="G22" s="364"/>
      <c r="H22" s="364"/>
      <c r="I22" s="364"/>
      <c r="J22" s="365"/>
      <c r="K22" s="366">
        <f t="shared" si="0"/>
        <v>0</v>
      </c>
      <c r="L22" s="366"/>
      <c r="M22" s="367"/>
      <c r="N22" s="27">
        <v>1</v>
      </c>
      <c r="O22" s="368">
        <f t="shared" si="2"/>
        <v>0</v>
      </c>
      <c r="P22" s="366"/>
      <c r="Q22" s="367"/>
      <c r="R22" s="27">
        <v>0</v>
      </c>
      <c r="S22" s="368">
        <f>'7'!H32</f>
        <v>0</v>
      </c>
      <c r="T22" s="366"/>
      <c r="U22" s="369"/>
    </row>
    <row r="23" spans="2:21" ht="30.6" customHeight="1" thickBot="1">
      <c r="B23" s="379" t="s">
        <v>96</v>
      </c>
      <c r="C23" s="380"/>
      <c r="D23" s="380"/>
      <c r="E23" s="380"/>
      <c r="F23" s="380"/>
      <c r="G23" s="380"/>
      <c r="H23" s="380"/>
      <c r="I23" s="380"/>
      <c r="J23" s="381"/>
      <c r="K23" s="382">
        <f t="shared" si="0"/>
        <v>0</v>
      </c>
      <c r="L23" s="382"/>
      <c r="M23" s="383"/>
      <c r="N23" s="28">
        <f>1-R23</f>
        <v>0</v>
      </c>
      <c r="O23" s="368">
        <f t="shared" si="2"/>
        <v>0</v>
      </c>
      <c r="P23" s="366"/>
      <c r="Q23" s="367"/>
      <c r="R23" s="29">
        <v>1</v>
      </c>
      <c r="S23" s="368">
        <f>'7'!H33</f>
        <v>0</v>
      </c>
      <c r="T23" s="366"/>
      <c r="U23" s="369"/>
    </row>
    <row r="24" spans="2:21" ht="28.5" customHeight="1" thickBot="1">
      <c r="B24" s="370" t="s">
        <v>10</v>
      </c>
      <c r="C24" s="371"/>
      <c r="D24" s="371"/>
      <c r="E24" s="371"/>
      <c r="F24" s="371"/>
      <c r="G24" s="371"/>
      <c r="H24" s="371"/>
      <c r="I24" s="371"/>
      <c r="J24" s="372"/>
      <c r="K24" s="373">
        <f>SUM(K12:M23)</f>
        <v>0</v>
      </c>
      <c r="L24" s="374"/>
      <c r="M24" s="375"/>
      <c r="N24" s="30" t="e">
        <f>1-R24</f>
        <v>#DIV/0!</v>
      </c>
      <c r="O24" s="376">
        <f>ROUND(SUM(O12:Q23),0)</f>
        <v>0</v>
      </c>
      <c r="P24" s="373"/>
      <c r="Q24" s="377"/>
      <c r="R24" s="30" t="e">
        <f>O24/S24</f>
        <v>#DIV/0!</v>
      </c>
      <c r="S24" s="376">
        <f>SUM(S12:U23)</f>
        <v>0</v>
      </c>
      <c r="T24" s="373"/>
      <c r="U24" s="378"/>
    </row>
    <row r="25" spans="2:21" ht="24.95" customHeight="1"/>
  </sheetData>
  <sheetProtection selectLockedCells="1" selectUnlockedCells="1"/>
  <mergeCells count="90">
    <mergeCell ref="B24:J24"/>
    <mergeCell ref="K24:M24"/>
    <mergeCell ref="O24:Q24"/>
    <mergeCell ref="S24:U24"/>
    <mergeCell ref="B22:J22"/>
    <mergeCell ref="K22:M22"/>
    <mergeCell ref="O22:Q22"/>
    <mergeCell ref="S22:U22"/>
    <mergeCell ref="B23:J23"/>
    <mergeCell ref="K23:M23"/>
    <mergeCell ref="O23:Q23"/>
    <mergeCell ref="S23:U23"/>
    <mergeCell ref="B20:J20"/>
    <mergeCell ref="K20:M20"/>
    <mergeCell ref="O20:Q20"/>
    <mergeCell ref="S20:U20"/>
    <mergeCell ref="B21:J21"/>
    <mergeCell ref="K21:M21"/>
    <mergeCell ref="O21:Q21"/>
    <mergeCell ref="S21:U21"/>
    <mergeCell ref="B18:J18"/>
    <mergeCell ref="K18:M18"/>
    <mergeCell ref="O18:Q18"/>
    <mergeCell ref="S18:U18"/>
    <mergeCell ref="B19:J19"/>
    <mergeCell ref="K19:M19"/>
    <mergeCell ref="O19:Q19"/>
    <mergeCell ref="S19:U19"/>
    <mergeCell ref="B16:J16"/>
    <mergeCell ref="K16:M16"/>
    <mergeCell ref="O16:Q16"/>
    <mergeCell ref="S16:U16"/>
    <mergeCell ref="B17:J17"/>
    <mergeCell ref="K17:M17"/>
    <mergeCell ref="O17:Q17"/>
    <mergeCell ref="S17:U17"/>
    <mergeCell ref="B14:J14"/>
    <mergeCell ref="K14:M14"/>
    <mergeCell ref="O14:Q14"/>
    <mergeCell ref="S14:U14"/>
    <mergeCell ref="B15:J15"/>
    <mergeCell ref="K15:M15"/>
    <mergeCell ref="O15:Q15"/>
    <mergeCell ref="S15:U15"/>
    <mergeCell ref="B12:J12"/>
    <mergeCell ref="K12:M12"/>
    <mergeCell ref="O12:Q12"/>
    <mergeCell ref="S12:U12"/>
    <mergeCell ref="B13:J13"/>
    <mergeCell ref="K13:M13"/>
    <mergeCell ref="O13:Q13"/>
    <mergeCell ref="S13:U13"/>
    <mergeCell ref="B10:J11"/>
    <mergeCell ref="K10:N10"/>
    <mergeCell ref="O10:R10"/>
    <mergeCell ref="S10:U11"/>
    <mergeCell ref="K11:M11"/>
    <mergeCell ref="O11:Q11"/>
    <mergeCell ref="B9:U9"/>
    <mergeCell ref="B5:I5"/>
    <mergeCell ref="J5:K5"/>
    <mergeCell ref="L5:O5"/>
    <mergeCell ref="P5:R5"/>
    <mergeCell ref="S5:U5"/>
    <mergeCell ref="B6:I6"/>
    <mergeCell ref="J6:K6"/>
    <mergeCell ref="L6:O6"/>
    <mergeCell ref="P6:R6"/>
    <mergeCell ref="S6:U6"/>
    <mergeCell ref="B7:I7"/>
    <mergeCell ref="J7:K7"/>
    <mergeCell ref="L7:O7"/>
    <mergeCell ref="P7:R7"/>
    <mergeCell ref="S7:U7"/>
    <mergeCell ref="V2:Z7"/>
    <mergeCell ref="B3:I3"/>
    <mergeCell ref="J3:K3"/>
    <mergeCell ref="L3:O3"/>
    <mergeCell ref="P3:R3"/>
    <mergeCell ref="B2:I2"/>
    <mergeCell ref="J2:K2"/>
    <mergeCell ref="L2:O2"/>
    <mergeCell ref="P2:R2"/>
    <mergeCell ref="S2:U2"/>
    <mergeCell ref="S3:U3"/>
    <mergeCell ref="B4:I4"/>
    <mergeCell ref="J4:K4"/>
    <mergeCell ref="L4:O4"/>
    <mergeCell ref="P4:R4"/>
    <mergeCell ref="S4:U4"/>
  </mergeCells>
  <printOptions horizontalCentered="1"/>
  <pageMargins left="0.39370078740157499" right="0.39370078740157499" top="1.2992125984252001" bottom="0.55118110236220497" header="0.31496062992126" footer="0.31496062992126"/>
  <pageSetup paperSize="9" scale="96" orientation="portrait" r:id="rId1"/>
  <headerFooter>
    <oddHeader>&amp;C&amp;"B Titr,Regular"
صندوق کارآفرینی امید
مدیریت ارزیابی طرح ها</oddHeader>
    <oddFooter>&amp;L12&amp;R&amp;"B Zar,Bold"&amp;8ویرایش دوم</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A1:BF33"/>
  <sheetViews>
    <sheetView showGridLines="0" showRowColHeaders="0" rightToLeft="1" zoomScaleNormal="100" workbookViewId="0"/>
  </sheetViews>
  <sheetFormatPr defaultColWidth="9" defaultRowHeight="24.75" customHeight="1"/>
  <cols>
    <col min="1" max="1" width="12.42578125" style="70" customWidth="1"/>
    <col min="2" max="2" width="2.42578125" style="70" customWidth="1"/>
    <col min="3" max="3" width="18" style="70" customWidth="1"/>
    <col min="4" max="7" width="13.85546875" style="70" customWidth="1"/>
    <col min="8" max="8" width="8.42578125" style="70" customWidth="1"/>
    <col min="9" max="9" width="14.85546875" style="70" customWidth="1"/>
    <col min="10" max="16384" width="9" style="70"/>
  </cols>
  <sheetData>
    <row r="1" spans="1:58" ht="24.6" customHeight="1">
      <c r="A1" s="55"/>
      <c r="B1" s="465" t="s">
        <v>206</v>
      </c>
      <c r="C1" s="465"/>
      <c r="D1" s="465"/>
      <c r="E1" s="465"/>
      <c r="F1" s="465"/>
      <c r="J1" s="36"/>
    </row>
    <row r="2" spans="1:58" ht="3.6" customHeight="1" thickBot="1">
      <c r="A2" s="55"/>
      <c r="B2" s="231"/>
      <c r="J2" s="36"/>
    </row>
    <row r="3" spans="1:58" ht="32.25" customHeight="1" thickBot="1">
      <c r="A3" s="55"/>
      <c r="B3" s="641" t="s">
        <v>207</v>
      </c>
      <c r="C3" s="642"/>
      <c r="D3" s="642"/>
      <c r="E3" s="642"/>
      <c r="F3" s="642"/>
      <c r="G3" s="642"/>
      <c r="H3" s="643"/>
      <c r="I3" s="232">
        <v>4</v>
      </c>
      <c r="J3" s="36"/>
    </row>
    <row r="4" spans="1:58" ht="12.75" customHeight="1">
      <c r="A4" s="6"/>
      <c r="J4" s="36"/>
    </row>
    <row r="5" spans="1:58" ht="36" customHeight="1">
      <c r="A5" s="233"/>
      <c r="B5" s="644" t="s">
        <v>182</v>
      </c>
      <c r="C5" s="644"/>
      <c r="D5" s="644"/>
      <c r="E5" s="644"/>
      <c r="F5" s="644"/>
      <c r="G5" s="644"/>
      <c r="H5" s="644"/>
      <c r="I5" s="644"/>
      <c r="J5" s="36"/>
    </row>
    <row r="6" spans="1:58" ht="36" customHeight="1">
      <c r="B6" s="644" t="s">
        <v>83</v>
      </c>
      <c r="C6" s="644"/>
      <c r="D6" s="644"/>
      <c r="E6" s="644"/>
      <c r="F6" s="644"/>
      <c r="G6" s="644"/>
      <c r="H6" s="644"/>
      <c r="I6" s="644"/>
      <c r="J6" s="36"/>
    </row>
    <row r="7" spans="1:58" ht="9.6" customHeight="1"/>
    <row r="8" spans="1:58" ht="24.75" customHeight="1" thickBot="1">
      <c r="B8" s="639" t="s">
        <v>209</v>
      </c>
      <c r="C8" s="639"/>
      <c r="D8" s="639"/>
      <c r="E8" s="639"/>
      <c r="F8" s="639"/>
      <c r="I8" s="234"/>
    </row>
    <row r="9" spans="1:58" ht="20.25" customHeight="1" thickBot="1">
      <c r="B9" s="501" t="s">
        <v>20</v>
      </c>
      <c r="C9" s="502"/>
      <c r="D9" s="640"/>
      <c r="E9" s="581" t="s">
        <v>6</v>
      </c>
      <c r="F9" s="502"/>
      <c r="G9" s="502"/>
      <c r="H9" s="640"/>
      <c r="I9" s="235" t="s">
        <v>12</v>
      </c>
    </row>
    <row r="10" spans="1:58" ht="20.25" customHeight="1">
      <c r="B10" s="645" t="s">
        <v>21</v>
      </c>
      <c r="C10" s="646"/>
      <c r="D10" s="647"/>
      <c r="E10" s="648" t="str">
        <f>"هزینه "&amp;I3&amp;" ماه تامین مواد اولیه و بسته بندی محصول"</f>
        <v>هزینه 4 ماه تامین مواد اولیه و بسته بندی محصول</v>
      </c>
      <c r="F10" s="646"/>
      <c r="G10" s="646"/>
      <c r="H10" s="647"/>
      <c r="I10" s="59">
        <f>ROUND('6'!H21*I3/12,0)</f>
        <v>0</v>
      </c>
    </row>
    <row r="11" spans="1:58" ht="20.25" customHeight="1">
      <c r="B11" s="584" t="s">
        <v>22</v>
      </c>
      <c r="C11" s="585"/>
      <c r="D11" s="635"/>
      <c r="E11" s="594" t="str">
        <f>"هزینه "&amp;I3&amp;" ماه حقوق و دستمزد و هزینه های پرسنلی"</f>
        <v>هزینه 4 ماه حقوق و دستمزد و هزینه های پرسنلی</v>
      </c>
      <c r="F11" s="585"/>
      <c r="G11" s="585"/>
      <c r="H11" s="635"/>
      <c r="I11" s="60">
        <f>ROUND('6'!G33*I3/12,0)</f>
        <v>0</v>
      </c>
    </row>
    <row r="12" spans="1:58" ht="20.25" customHeight="1">
      <c r="B12" s="584" t="s">
        <v>43</v>
      </c>
      <c r="C12" s="585"/>
      <c r="D12" s="635"/>
      <c r="E12" s="594" t="str">
        <f>"هزینه "&amp;I3&amp;" ماه اجاره بهای دفتر یا کارگاه تولیدی"</f>
        <v>هزینه 4 ماه اجاره بهای دفتر یا کارگاه تولیدی</v>
      </c>
      <c r="F12" s="585"/>
      <c r="G12" s="585"/>
      <c r="H12" s="635"/>
      <c r="I12" s="8">
        <f>ROUND('7'!D10*I3,0)</f>
        <v>0</v>
      </c>
    </row>
    <row r="13" spans="1:58" ht="20.25" customHeight="1" thickBot="1">
      <c r="B13" s="636" t="s">
        <v>23</v>
      </c>
      <c r="C13" s="637"/>
      <c r="D13" s="638"/>
      <c r="E13" s="594" t="str">
        <f>"معادل "&amp;I3&amp;" ماه هزینه آب، برق، سوخت و تعمیرات"</f>
        <v>معادل 4 ماه هزینه آب، برق، سوخت و تعمیرات</v>
      </c>
      <c r="F13" s="585"/>
      <c r="G13" s="585"/>
      <c r="H13" s="635"/>
      <c r="I13" s="8">
        <f>ROUND(('7'!H24+'7'!H26)*'8'!I3/12,0)</f>
        <v>0</v>
      </c>
    </row>
    <row r="14" spans="1:58" ht="20.25" customHeight="1" thickBot="1">
      <c r="B14" s="542" t="s">
        <v>3</v>
      </c>
      <c r="C14" s="543"/>
      <c r="D14" s="543"/>
      <c r="E14" s="543"/>
      <c r="F14" s="543"/>
      <c r="G14" s="543"/>
      <c r="H14" s="537"/>
      <c r="I14" s="62">
        <f>SUM(I10:I13)</f>
        <v>0</v>
      </c>
    </row>
    <row r="16" spans="1:58" ht="24" customHeight="1">
      <c r="B16" s="74" t="s">
        <v>208</v>
      </c>
      <c r="C16" s="74"/>
      <c r="D16" s="74"/>
      <c r="E16" s="74"/>
      <c r="F16" s="74"/>
      <c r="G16" s="74"/>
      <c r="H16" s="74"/>
      <c r="I16" s="74"/>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6"/>
      <c r="AZ16" s="236"/>
      <c r="BA16" s="236"/>
      <c r="BB16" s="236"/>
      <c r="BC16" s="236"/>
      <c r="BD16" s="236"/>
      <c r="BE16" s="236"/>
      <c r="BF16" s="236"/>
    </row>
    <row r="17" spans="1:58" ht="5.25" customHeight="1" thickBot="1">
      <c r="A17" s="31"/>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6"/>
      <c r="AV17" s="236"/>
      <c r="AW17" s="236"/>
      <c r="AX17" s="236"/>
      <c r="AY17" s="236"/>
      <c r="AZ17" s="236"/>
      <c r="BA17" s="236"/>
      <c r="BB17" s="236"/>
      <c r="BC17" s="236"/>
      <c r="BD17" s="236"/>
      <c r="BE17" s="236"/>
      <c r="BF17" s="236"/>
    </row>
    <row r="18" spans="1:58" ht="42.75" customHeight="1" thickBot="1">
      <c r="B18" s="654" t="s">
        <v>6</v>
      </c>
      <c r="C18" s="655"/>
      <c r="D18" s="181" t="s">
        <v>13</v>
      </c>
      <c r="E18" s="237" t="s">
        <v>51</v>
      </c>
      <c r="F18" s="100" t="s">
        <v>56</v>
      </c>
      <c r="G18" s="238" t="s">
        <v>55</v>
      </c>
      <c r="H18" s="100" t="s">
        <v>41</v>
      </c>
      <c r="I18" s="239" t="s">
        <v>40</v>
      </c>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6"/>
      <c r="BA18" s="236"/>
      <c r="BB18" s="236"/>
      <c r="BC18" s="236"/>
      <c r="BD18" s="236"/>
      <c r="BE18" s="236"/>
      <c r="BF18" s="236"/>
    </row>
    <row r="19" spans="1:58" ht="29.25" customHeight="1">
      <c r="B19" s="656" t="s">
        <v>127</v>
      </c>
      <c r="C19" s="657"/>
      <c r="D19" s="15">
        <f>'3'!H13</f>
        <v>0</v>
      </c>
      <c r="E19" s="15">
        <f>D19-F19</f>
        <v>0</v>
      </c>
      <c r="F19" s="3">
        <f>'3'!J13</f>
        <v>0</v>
      </c>
      <c r="G19" s="195">
        <v>0</v>
      </c>
      <c r="H19" s="19">
        <f t="shared" ref="H19:H25" si="0">IF(D19=0,0,(E19+G19)/D19)</f>
        <v>0</v>
      </c>
      <c r="I19" s="33">
        <f t="shared" ref="I19:I24" si="1">F19-G19</f>
        <v>0</v>
      </c>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6"/>
      <c r="BA19" s="236"/>
      <c r="BB19" s="236"/>
      <c r="BC19" s="236"/>
      <c r="BD19" s="236"/>
      <c r="BE19" s="236"/>
      <c r="BF19" s="236"/>
    </row>
    <row r="20" spans="1:58" ht="29.25" customHeight="1">
      <c r="B20" s="658" t="s">
        <v>129</v>
      </c>
      <c r="C20" s="659"/>
      <c r="D20" s="15">
        <f>'3'!H19</f>
        <v>0</v>
      </c>
      <c r="E20" s="15">
        <f>D20-F20</f>
        <v>0</v>
      </c>
      <c r="F20" s="3">
        <f>'3'!J19</f>
        <v>0</v>
      </c>
      <c r="G20" s="195">
        <v>0</v>
      </c>
      <c r="H20" s="19">
        <f t="shared" si="0"/>
        <v>0</v>
      </c>
      <c r="I20" s="34">
        <f t="shared" si="1"/>
        <v>0</v>
      </c>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6"/>
      <c r="AU20" s="236"/>
      <c r="AV20" s="236"/>
      <c r="AW20" s="236"/>
      <c r="AX20" s="236"/>
      <c r="AY20" s="236"/>
      <c r="AZ20" s="236"/>
      <c r="BA20" s="236"/>
      <c r="BB20" s="236"/>
      <c r="BC20" s="236"/>
      <c r="BD20" s="236"/>
      <c r="BE20" s="236"/>
      <c r="BF20" s="236"/>
    </row>
    <row r="21" spans="1:58" ht="29.25" customHeight="1">
      <c r="B21" s="658" t="s">
        <v>52</v>
      </c>
      <c r="C21" s="659"/>
      <c r="D21" s="58">
        <f>'3'!H28</f>
        <v>0</v>
      </c>
      <c r="E21" s="15">
        <f>D21-F21</f>
        <v>0</v>
      </c>
      <c r="F21" s="3">
        <f>'3'!J28</f>
        <v>0</v>
      </c>
      <c r="G21" s="195">
        <v>0</v>
      </c>
      <c r="H21" s="19">
        <f t="shared" si="0"/>
        <v>0</v>
      </c>
      <c r="I21" s="34">
        <f t="shared" si="1"/>
        <v>0</v>
      </c>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6"/>
      <c r="BA21" s="236"/>
      <c r="BB21" s="236"/>
      <c r="BC21" s="236"/>
      <c r="BD21" s="236"/>
      <c r="BE21" s="236"/>
      <c r="BF21" s="236"/>
    </row>
    <row r="22" spans="1:58" ht="29.25" customHeight="1">
      <c r="B22" s="658" t="s">
        <v>53</v>
      </c>
      <c r="C22" s="659"/>
      <c r="D22" s="58">
        <f>'4'!K28+'5'!J29</f>
        <v>0</v>
      </c>
      <c r="E22" s="15">
        <f>D22-F22</f>
        <v>0</v>
      </c>
      <c r="F22" s="3">
        <f>'5'!J29</f>
        <v>0</v>
      </c>
      <c r="G22" s="195">
        <v>0</v>
      </c>
      <c r="H22" s="19">
        <f t="shared" si="0"/>
        <v>0</v>
      </c>
      <c r="I22" s="34">
        <f t="shared" si="1"/>
        <v>0</v>
      </c>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c r="AR22" s="236"/>
      <c r="AS22" s="236"/>
      <c r="AT22" s="236"/>
      <c r="AU22" s="236"/>
      <c r="AV22" s="236"/>
      <c r="AW22" s="236"/>
      <c r="AX22" s="236"/>
      <c r="AY22" s="236"/>
      <c r="AZ22" s="236"/>
      <c r="BA22" s="236"/>
      <c r="BB22" s="236"/>
      <c r="BC22" s="236"/>
      <c r="BD22" s="236"/>
      <c r="BE22" s="236"/>
      <c r="BF22" s="236"/>
    </row>
    <row r="23" spans="1:58" ht="29.25" customHeight="1">
      <c r="B23" s="658" t="s">
        <v>54</v>
      </c>
      <c r="C23" s="659"/>
      <c r="D23" s="58">
        <f>'4'!K35+'5'!J36</f>
        <v>0</v>
      </c>
      <c r="E23" s="15">
        <f>D23-F23</f>
        <v>0</v>
      </c>
      <c r="F23" s="3">
        <f>'5'!J36</f>
        <v>0</v>
      </c>
      <c r="G23" s="195">
        <v>0</v>
      </c>
      <c r="H23" s="19">
        <f t="shared" si="0"/>
        <v>0</v>
      </c>
      <c r="I23" s="34">
        <f t="shared" si="1"/>
        <v>0</v>
      </c>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c r="AO23" s="236"/>
      <c r="AP23" s="236"/>
      <c r="AQ23" s="236"/>
      <c r="AR23" s="236"/>
      <c r="AS23" s="236"/>
      <c r="AT23" s="236"/>
      <c r="AU23" s="236"/>
      <c r="AV23" s="236"/>
      <c r="AW23" s="236"/>
      <c r="AX23" s="236"/>
      <c r="AY23" s="236"/>
      <c r="AZ23" s="236"/>
      <c r="BA23" s="236"/>
      <c r="BB23" s="236"/>
      <c r="BC23" s="236"/>
      <c r="BD23" s="236"/>
      <c r="BE23" s="236"/>
      <c r="BF23" s="236"/>
    </row>
    <row r="24" spans="1:58" ht="29.25" customHeight="1" thickBot="1">
      <c r="A24" s="240"/>
      <c r="B24" s="660" t="s">
        <v>78</v>
      </c>
      <c r="C24" s="661"/>
      <c r="D24" s="51">
        <f>'6'!H7</f>
        <v>0</v>
      </c>
      <c r="E24" s="16"/>
      <c r="F24" s="52">
        <f>D24</f>
        <v>0</v>
      </c>
      <c r="G24" s="52">
        <f>F24</f>
        <v>0</v>
      </c>
      <c r="H24" s="53">
        <f t="shared" si="0"/>
        <v>0</v>
      </c>
      <c r="I24" s="54">
        <f t="shared" si="1"/>
        <v>0</v>
      </c>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6"/>
      <c r="BC24" s="236"/>
      <c r="BD24" s="236"/>
      <c r="BE24" s="236"/>
      <c r="BF24" s="236"/>
    </row>
    <row r="25" spans="1:58" s="175" customFormat="1" ht="29.25" customHeight="1" thickBot="1">
      <c r="B25" s="651" t="s">
        <v>152</v>
      </c>
      <c r="C25" s="652"/>
      <c r="D25" s="57">
        <f>SUM(D19:D24)</f>
        <v>0</v>
      </c>
      <c r="E25" s="57">
        <f>SUM(E19:E24)</f>
        <v>0</v>
      </c>
      <c r="F25" s="5">
        <f>SUM(F19:F24)</f>
        <v>0</v>
      </c>
      <c r="G25" s="5">
        <f>SUM(G19:G24)</f>
        <v>0</v>
      </c>
      <c r="H25" s="20">
        <f t="shared" si="0"/>
        <v>0</v>
      </c>
      <c r="I25" s="35">
        <f>SUM(I19:I24)</f>
        <v>0</v>
      </c>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row>
    <row r="26" spans="1:58" s="191" customFormat="1" ht="3" customHeight="1" thickBot="1">
      <c r="B26" s="241"/>
      <c r="C26" s="242"/>
      <c r="D26" s="243"/>
      <c r="E26" s="243"/>
      <c r="F26" s="243"/>
      <c r="G26" s="243"/>
      <c r="H26" s="243"/>
      <c r="I26" s="244"/>
    </row>
    <row r="27" spans="1:58" s="175" customFormat="1" ht="29.25" customHeight="1" thickBot="1">
      <c r="B27" s="649" t="s">
        <v>153</v>
      </c>
      <c r="C27" s="650"/>
      <c r="D27" s="57">
        <f>I14</f>
        <v>0</v>
      </c>
      <c r="E27" s="32"/>
      <c r="F27" s="5">
        <f>D27-E27</f>
        <v>0</v>
      </c>
      <c r="G27" s="245">
        <v>0</v>
      </c>
      <c r="H27" s="20">
        <f>IF(D27=0,0,(E27+G27)/D27)</f>
        <v>0</v>
      </c>
      <c r="I27" s="35">
        <f>F27-G27</f>
        <v>0</v>
      </c>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191"/>
      <c r="BC27" s="191"/>
      <c r="BD27" s="191"/>
      <c r="BE27" s="191"/>
      <c r="BF27" s="191"/>
    </row>
    <row r="28" spans="1:58" s="175" customFormat="1" ht="3.6" customHeight="1" thickBot="1">
      <c r="B28" s="246"/>
      <c r="C28" s="246"/>
      <c r="D28" s="247"/>
      <c r="E28" s="247"/>
      <c r="F28" s="247"/>
      <c r="G28" s="247"/>
      <c r="H28" s="247"/>
      <c r="I28" s="247"/>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row>
    <row r="29" spans="1:58" s="191" customFormat="1" ht="30.95" customHeight="1" thickBot="1">
      <c r="B29" s="649" t="s">
        <v>193</v>
      </c>
      <c r="C29" s="650"/>
      <c r="D29" s="57">
        <f>D27+D25</f>
        <v>0</v>
      </c>
      <c r="E29" s="57">
        <f>E27+E25</f>
        <v>0</v>
      </c>
      <c r="F29" s="5">
        <f>F27+F25</f>
        <v>0</v>
      </c>
      <c r="G29" s="5">
        <f>G27+G25</f>
        <v>0</v>
      </c>
      <c r="H29" s="20">
        <f>IF(D29=0,0,(E29+G29)/D29)</f>
        <v>0</v>
      </c>
      <c r="I29" s="35">
        <f>I27+I25</f>
        <v>0</v>
      </c>
    </row>
    <row r="30" spans="1:58" s="191" customFormat="1" ht="3.6" customHeight="1" thickBot="1">
      <c r="B30" s="662"/>
      <c r="C30" s="662"/>
      <c r="D30" s="662"/>
      <c r="E30" s="662"/>
      <c r="F30" s="662"/>
      <c r="G30" s="662"/>
      <c r="H30" s="662"/>
      <c r="I30" s="662"/>
    </row>
    <row r="31" spans="1:58" s="191" customFormat="1" ht="30.95" customHeight="1" thickBot="1">
      <c r="B31" s="663" t="s">
        <v>247</v>
      </c>
      <c r="C31" s="664"/>
      <c r="D31" s="664"/>
      <c r="E31" s="664"/>
      <c r="F31" s="665"/>
      <c r="G31" s="666">
        <f>G29-'6'!H6</f>
        <v>0</v>
      </c>
      <c r="H31" s="667"/>
      <c r="I31" s="668"/>
    </row>
    <row r="32" spans="1:58" s="191" customFormat="1" ht="3.6" customHeight="1" thickBot="1">
      <c r="B32" s="248"/>
      <c r="C32" s="249"/>
      <c r="D32" s="249"/>
      <c r="E32" s="249"/>
      <c r="F32" s="249"/>
      <c r="G32" s="249"/>
      <c r="H32" s="249"/>
      <c r="I32" s="250"/>
    </row>
    <row r="33" spans="2:9" s="191" customFormat="1" ht="81" customHeight="1">
      <c r="B33" s="653" t="s">
        <v>194</v>
      </c>
      <c r="C33" s="653"/>
      <c r="D33" s="653"/>
      <c r="E33" s="653"/>
      <c r="F33" s="653"/>
      <c r="G33" s="653"/>
      <c r="H33" s="653"/>
      <c r="I33" s="653"/>
    </row>
  </sheetData>
  <sheetProtection algorithmName="SHA-512" hashValue="qDzj2aG8l/x2B3kucqpl/zM9icbCcMJH/+Foq7DqcTNkChaXM8piJqU3GB5fwXiQ/umDZDk3/CAEbixOH/msAw==" saltValue="61IPS8NfWn3TnPyBwAyQug==" spinCount="100000" sheet="1" objects="1" scenarios="1"/>
  <protectedRanges>
    <protectedRange sqref="A1:A2 I3 G19:G23 G27" name="Range1"/>
  </protectedRanges>
  <dataConsolidate link="1"/>
  <mergeCells count="30">
    <mergeCell ref="B29:C29"/>
    <mergeCell ref="B25:C25"/>
    <mergeCell ref="B33:I33"/>
    <mergeCell ref="B27:C27"/>
    <mergeCell ref="B18:C18"/>
    <mergeCell ref="B19:C19"/>
    <mergeCell ref="B20:C20"/>
    <mergeCell ref="B21:C21"/>
    <mergeCell ref="B22:C22"/>
    <mergeCell ref="B23:C23"/>
    <mergeCell ref="B24:C24"/>
    <mergeCell ref="B30:I30"/>
    <mergeCell ref="B31:F31"/>
    <mergeCell ref="G31:I31"/>
    <mergeCell ref="E13:H13"/>
    <mergeCell ref="B14:H14"/>
    <mergeCell ref="B1:F1"/>
    <mergeCell ref="B13:D13"/>
    <mergeCell ref="B8:F8"/>
    <mergeCell ref="E9:H9"/>
    <mergeCell ref="B3:H3"/>
    <mergeCell ref="B5:I5"/>
    <mergeCell ref="B6:I6"/>
    <mergeCell ref="B12:D12"/>
    <mergeCell ref="E12:H12"/>
    <mergeCell ref="B9:D9"/>
    <mergeCell ref="B10:D10"/>
    <mergeCell ref="E10:H10"/>
    <mergeCell ref="E11:H11"/>
    <mergeCell ref="B11:D11"/>
  </mergeCells>
  <dataValidations count="3">
    <dataValidation type="whole" allowBlank="1" showInputMessage="1" showErrorMessage="1" errorTitle="توجه" error="سقف دوره گردش سرمایه 6 ماه است" sqref="I3" xr:uid="{00000000-0002-0000-0900-000000000000}">
      <formula1>1</formula1>
      <formula2>6</formula2>
    </dataValidation>
    <dataValidation type="whole" allowBlank="1" showInputMessage="1" showErrorMessage="1" errorTitle="خطا در ورود اطلاعات" error="مبلغ آورده نقدی متقاضی نباید از مبالغ مندرج در ستون مانده بیشتر باشد" sqref="G19:G23" xr:uid="{00000000-0002-0000-0900-000001000000}">
      <formula1>0</formula1>
      <formula2>F19</formula2>
    </dataValidation>
    <dataValidation operator="lessThan" allowBlank="1" showInputMessage="1" showErrorMessage="1" errorTitle="خطا در ورود اطلاعات" error="مبلغ آورده نقدی متقاضی نباید از مبالغ مندرج در ستون مانده بیشتر باشد" sqref="G24" xr:uid="{00000000-0002-0000-0900-000002000000}"/>
  </dataValidations>
  <printOptions horizontalCentered="1"/>
  <pageMargins left="0.39370078740157499" right="0.39370078740157499" top="1.28" bottom="0.43307086614173201" header="0.31496062992126" footer="0.15748031496063"/>
  <pageSetup paperSize="9" scale="96" orientation="portrait" r:id="rId1"/>
  <headerFooter>
    <oddHeader>&amp;C&amp;"B Titr,Regular"
صندوق کارآفرینی امید
مدیریت ارزیابی طرح ها</oddHeader>
    <oddFooter>&amp;L11&amp;R&amp;"B Zar,Bold"&amp;8ویرایش دوم</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pageSetUpPr fitToPage="1"/>
  </sheetPr>
  <dimension ref="A1:L31"/>
  <sheetViews>
    <sheetView showGridLines="0" showRowColHeaders="0" rightToLeft="1" zoomScaleNormal="100" workbookViewId="0"/>
  </sheetViews>
  <sheetFormatPr defaultColWidth="9.140625" defaultRowHeight="15"/>
  <cols>
    <col min="1" max="1" width="12.42578125" style="260" customWidth="1"/>
    <col min="2" max="2" width="35.85546875" style="260" customWidth="1"/>
    <col min="3" max="7" width="12.42578125" style="260" customWidth="1"/>
    <col min="8" max="8" width="9.140625" style="260"/>
    <col min="9" max="9" width="10.7109375" style="260" bestFit="1" customWidth="1"/>
    <col min="10" max="16384" width="9.140625" style="260"/>
  </cols>
  <sheetData>
    <row r="1" spans="1:12" s="70" customFormat="1" ht="25.5" customHeight="1" thickBot="1">
      <c r="A1" s="7"/>
      <c r="B1" s="493" t="s">
        <v>210</v>
      </c>
      <c r="C1" s="493"/>
      <c r="D1" s="493"/>
      <c r="E1" s="493"/>
      <c r="F1" s="493"/>
      <c r="G1" s="493"/>
      <c r="H1" s="197" t="s">
        <v>246</v>
      </c>
    </row>
    <row r="2" spans="1:12" s="70" customFormat="1" ht="21" customHeight="1" thickBot="1">
      <c r="B2" s="542" t="s">
        <v>6</v>
      </c>
      <c r="C2" s="543"/>
      <c r="D2" s="543"/>
      <c r="E2" s="251"/>
      <c r="F2" s="542" t="s">
        <v>12</v>
      </c>
      <c r="G2" s="669"/>
    </row>
    <row r="3" spans="1:12" s="70" customFormat="1" ht="21" customHeight="1">
      <c r="B3" s="698" t="s">
        <v>150</v>
      </c>
      <c r="C3" s="699"/>
      <c r="D3" s="699"/>
      <c r="E3" s="252"/>
      <c r="F3" s="685">
        <f>'3'!I8</f>
        <v>0</v>
      </c>
      <c r="G3" s="686"/>
    </row>
    <row r="4" spans="1:12" s="70" customFormat="1" ht="21" customHeight="1">
      <c r="B4" s="700" t="s">
        <v>114</v>
      </c>
      <c r="C4" s="701"/>
      <c r="D4" s="701"/>
      <c r="E4" s="253"/>
      <c r="F4" s="687">
        <f>'7'!H34</f>
        <v>0</v>
      </c>
      <c r="G4" s="688"/>
    </row>
    <row r="5" spans="1:12" s="70" customFormat="1" ht="21" customHeight="1">
      <c r="B5" s="702" t="s">
        <v>116</v>
      </c>
      <c r="C5" s="703"/>
      <c r="D5" s="703"/>
      <c r="E5" s="254"/>
      <c r="F5" s="689">
        <f>F3-F4</f>
        <v>0</v>
      </c>
      <c r="G5" s="690"/>
    </row>
    <row r="6" spans="1:12" s="70" customFormat="1" ht="21" customHeight="1" thickBot="1">
      <c r="B6" s="700" t="s">
        <v>115</v>
      </c>
      <c r="C6" s="701"/>
      <c r="D6" s="701"/>
      <c r="E6" s="255"/>
      <c r="F6" s="692">
        <f>ROUND((IF(F5&lt;0,0,F5*25.5/100*(1-E7))),0)</f>
        <v>0</v>
      </c>
      <c r="G6" s="693"/>
    </row>
    <row r="7" spans="1:12" s="70" customFormat="1" ht="21" customHeight="1" thickBot="1">
      <c r="B7" s="696" t="s">
        <v>151</v>
      </c>
      <c r="C7" s="697"/>
      <c r="D7" s="697"/>
      <c r="E7" s="256">
        <v>0</v>
      </c>
      <c r="F7" s="694"/>
      <c r="G7" s="695"/>
    </row>
    <row r="8" spans="1:12" s="70" customFormat="1" ht="21" customHeight="1" thickBot="1">
      <c r="B8" s="704" t="s">
        <v>80</v>
      </c>
      <c r="C8" s="705"/>
      <c r="D8" s="705"/>
      <c r="E8" s="706"/>
      <c r="F8" s="417">
        <f>F5-F6</f>
        <v>0</v>
      </c>
      <c r="G8" s="500"/>
    </row>
    <row r="9" spans="1:12" s="70" customFormat="1" ht="3" customHeight="1" thickBot="1">
      <c r="B9" s="257"/>
      <c r="C9" s="258"/>
      <c r="D9" s="258"/>
      <c r="E9" s="258"/>
      <c r="F9" s="258"/>
      <c r="G9" s="258"/>
    </row>
    <row r="10" spans="1:12" s="70" customFormat="1" ht="16.5" customHeight="1">
      <c r="B10" s="259"/>
      <c r="C10" s="259"/>
      <c r="D10" s="259"/>
      <c r="E10" s="259"/>
      <c r="F10" s="259"/>
      <c r="G10" s="259"/>
    </row>
    <row r="11" spans="1:12" ht="27" customHeight="1" thickBot="1">
      <c r="B11" s="707" t="s">
        <v>211</v>
      </c>
      <c r="C11" s="707"/>
      <c r="D11" s="707"/>
      <c r="E11" s="707"/>
      <c r="F11" s="707"/>
      <c r="G11" s="707"/>
    </row>
    <row r="12" spans="1:12" ht="24" customHeight="1">
      <c r="B12" s="261"/>
      <c r="C12" s="677" t="s">
        <v>68</v>
      </c>
      <c r="D12" s="678"/>
      <c r="E12" s="678"/>
      <c r="F12" s="678"/>
      <c r="G12" s="679"/>
      <c r="H12" s="262"/>
      <c r="I12" s="691" t="s">
        <v>250</v>
      </c>
      <c r="J12" s="691"/>
      <c r="K12" s="691"/>
      <c r="L12" s="691"/>
    </row>
    <row r="13" spans="1:12" ht="24" customHeight="1" thickBot="1">
      <c r="B13" s="263"/>
      <c r="C13" s="264" t="s">
        <v>71</v>
      </c>
      <c r="D13" s="264" t="s">
        <v>64</v>
      </c>
      <c r="E13" s="264" t="s">
        <v>65</v>
      </c>
      <c r="F13" s="264" t="s">
        <v>66</v>
      </c>
      <c r="G13" s="61" t="s">
        <v>67</v>
      </c>
      <c r="H13" s="262"/>
      <c r="I13" s="691"/>
      <c r="J13" s="691"/>
      <c r="K13" s="691"/>
      <c r="L13" s="691"/>
    </row>
    <row r="14" spans="1:12" ht="24" customHeight="1">
      <c r="B14" s="265" t="s">
        <v>84</v>
      </c>
      <c r="C14" s="266">
        <v>0.6</v>
      </c>
      <c r="D14" s="267">
        <v>0.8</v>
      </c>
      <c r="E14" s="267">
        <v>1</v>
      </c>
      <c r="F14" s="267">
        <v>1</v>
      </c>
      <c r="G14" s="268">
        <v>1</v>
      </c>
      <c r="H14" s="262"/>
      <c r="I14" s="691"/>
      <c r="J14" s="691"/>
      <c r="K14" s="691"/>
      <c r="L14" s="691"/>
    </row>
    <row r="15" spans="1:12" ht="25.5" customHeight="1">
      <c r="B15" s="265" t="s">
        <v>85</v>
      </c>
      <c r="C15" s="42">
        <f>F3*C14</f>
        <v>0</v>
      </c>
      <c r="D15" s="43">
        <f>F3*D14</f>
        <v>0</v>
      </c>
      <c r="E15" s="43">
        <f>F3*E14</f>
        <v>0</v>
      </c>
      <c r="F15" s="43">
        <f>F3*F14</f>
        <v>0</v>
      </c>
      <c r="G15" s="44">
        <f>F3*G14</f>
        <v>0</v>
      </c>
      <c r="H15" s="262"/>
      <c r="I15" s="691"/>
      <c r="J15" s="691"/>
      <c r="K15" s="691"/>
      <c r="L15" s="691"/>
    </row>
    <row r="16" spans="1:12" ht="25.5" customHeight="1">
      <c r="B16" s="269" t="s">
        <v>86</v>
      </c>
      <c r="C16" s="42">
        <f>ROUND((C22+(C21*C14)),0)</f>
        <v>0</v>
      </c>
      <c r="D16" s="43">
        <f>ROUND((D22+(D21*D14)),0)</f>
        <v>0</v>
      </c>
      <c r="E16" s="43">
        <f>ROUND((E22+(E21*E14)),0)</f>
        <v>0</v>
      </c>
      <c r="F16" s="43">
        <f>ROUND((F22+(F21*F14)),0)</f>
        <v>0</v>
      </c>
      <c r="G16" s="44">
        <f>ROUND((G22+(G21*G14)),0)</f>
        <v>0</v>
      </c>
      <c r="H16" s="262"/>
      <c r="I16" s="691"/>
      <c r="J16" s="691"/>
      <c r="K16" s="691"/>
      <c r="L16" s="691"/>
    </row>
    <row r="17" spans="1:12" ht="25.5" customHeight="1" thickBot="1">
      <c r="B17" s="269" t="s">
        <v>79</v>
      </c>
      <c r="C17" s="45">
        <f>ROUND((IF((C15-C16)&lt;0,0,(C15-C16)*(1-E7)*0.25)),0)</f>
        <v>0</v>
      </c>
      <c r="D17" s="46">
        <f>ROUND((IF((D15-D16)&lt;0,0,(D15-D16)*(1-E7)*0.25)),0)</f>
        <v>0</v>
      </c>
      <c r="E17" s="46">
        <f>ROUND((IF((E15-E16)&lt;0,0,(E15-E16)*(1-E7)*0.25)),0)</f>
        <v>0</v>
      </c>
      <c r="F17" s="46">
        <f>ROUND((IF((F15-F16)&lt;0,0,(F15-F16)*(1-E7)*0.25)),0)</f>
        <v>0</v>
      </c>
      <c r="G17" s="47">
        <f>ROUND((IF((G15-G16)&lt;0,0,(G15-G16)*(1-E7)*0.25)),0)</f>
        <v>0</v>
      </c>
      <c r="H17" s="262"/>
      <c r="I17" s="691"/>
      <c r="J17" s="691"/>
      <c r="K17" s="691"/>
      <c r="L17" s="691"/>
    </row>
    <row r="18" spans="1:12" ht="25.5" customHeight="1" thickBot="1">
      <c r="B18" s="270" t="s">
        <v>97</v>
      </c>
      <c r="C18" s="48">
        <f>C15-C16-C17</f>
        <v>0</v>
      </c>
      <c r="D18" s="49">
        <f>D15-D16-D17</f>
        <v>0</v>
      </c>
      <c r="E18" s="49">
        <f>E15-E16-E17</f>
        <v>0</v>
      </c>
      <c r="F18" s="49">
        <f>F15-F16-F17</f>
        <v>0</v>
      </c>
      <c r="G18" s="50">
        <f>G15-G16-G17</f>
        <v>0</v>
      </c>
      <c r="H18" s="262"/>
      <c r="I18" s="691"/>
      <c r="J18" s="691"/>
      <c r="K18" s="691"/>
      <c r="L18" s="691"/>
    </row>
    <row r="19" spans="1:12" ht="3" customHeight="1" thickBot="1">
      <c r="B19" s="271"/>
      <c r="C19" s="272"/>
      <c r="D19" s="272"/>
      <c r="E19" s="272"/>
      <c r="F19" s="272"/>
      <c r="G19" s="273"/>
      <c r="H19" s="262"/>
      <c r="I19" s="691"/>
      <c r="J19" s="691"/>
      <c r="K19" s="691"/>
      <c r="L19" s="691"/>
    </row>
    <row r="20" spans="1:12" ht="12" customHeight="1">
      <c r="B20" s="274"/>
      <c r="C20" s="275"/>
      <c r="D20" s="275"/>
      <c r="E20" s="275"/>
      <c r="F20" s="275"/>
      <c r="G20" s="275"/>
      <c r="H20" s="262"/>
      <c r="I20" s="262"/>
      <c r="J20" s="262"/>
      <c r="K20" s="262"/>
      <c r="L20" s="262"/>
    </row>
    <row r="21" spans="1:12" s="276" customFormat="1" ht="18.95" customHeight="1">
      <c r="B21" s="277"/>
      <c r="C21" s="278">
        <f>'2-1'!K24</f>
        <v>0</v>
      </c>
      <c r="D21" s="279">
        <f t="shared" ref="D21:G22" si="0">C21</f>
        <v>0</v>
      </c>
      <c r="E21" s="279">
        <f t="shared" si="0"/>
        <v>0</v>
      </c>
      <c r="F21" s="279">
        <f t="shared" si="0"/>
        <v>0</v>
      </c>
      <c r="G21" s="279">
        <f t="shared" si="0"/>
        <v>0</v>
      </c>
    </row>
    <row r="22" spans="1:12" s="276" customFormat="1" ht="18.95" customHeight="1">
      <c r="C22" s="278">
        <f>'2-1'!O24</f>
        <v>0</v>
      </c>
      <c r="D22" s="279">
        <f t="shared" si="0"/>
        <v>0</v>
      </c>
      <c r="E22" s="279">
        <f t="shared" si="0"/>
        <v>0</v>
      </c>
      <c r="F22" s="279">
        <f t="shared" si="0"/>
        <v>0</v>
      </c>
      <c r="G22" s="279">
        <f t="shared" si="0"/>
        <v>0</v>
      </c>
    </row>
    <row r="23" spans="1:12" ht="56.1" customHeight="1" thickBot="1">
      <c r="B23" s="680" t="str">
        <f>"اينجانب "&amp;IF(LEN('1'!C16)&gt;3,'1'!C24&amp;" مدیر عامل شرکت "&amp;'1'!C16,'1'!C32)&amp;"، تاييد مي نمايم كليه مندرجات اين فرم منطبق بر واقعیت بوده و در صورت تشخیص داده های خلاف واقع، درخواست تسهیلات رد شده و حق هيچ گونه اعتراضي نخواهم داشت."</f>
        <v>اينجانب -، تاييد مي نمايم كليه مندرجات اين فرم منطبق بر واقعیت بوده و در صورت تشخیص داده های خلاف واقع، درخواست تسهیلات رد شده و حق هيچ گونه اعتراضي نخواهم داشت.</v>
      </c>
      <c r="C23" s="680"/>
      <c r="D23" s="680"/>
      <c r="E23" s="680"/>
      <c r="F23" s="680"/>
      <c r="G23" s="680"/>
    </row>
    <row r="24" spans="1:12" ht="33.75" customHeight="1">
      <c r="B24" s="681" t="str">
        <f>"نام و نام خانوادگی: "&amp;IF(LEN('1'!C16)&gt;3,'1'!C24&amp;" مدیر عامل شرکت "&amp;'1'!C16,'1'!C32)</f>
        <v>نام و نام خانوادگی: -</v>
      </c>
      <c r="C24" s="682"/>
      <c r="D24" s="683"/>
      <c r="E24" s="683"/>
      <c r="F24" s="683"/>
      <c r="G24" s="683"/>
    </row>
    <row r="25" spans="1:12" ht="33.75" customHeight="1" thickBot="1">
      <c r="B25" s="280"/>
      <c r="C25" s="281" t="str">
        <f>IF(LEN('1'!C16)&gt;3,"مهر و امضا","امضا")</f>
        <v>امضا</v>
      </c>
      <c r="D25" s="672" t="s">
        <v>100</v>
      </c>
      <c r="E25" s="672"/>
      <c r="F25" s="672"/>
      <c r="G25" s="672"/>
    </row>
    <row r="26" spans="1:12" ht="33.75" customHeight="1" thickBot="1">
      <c r="B26" s="282"/>
      <c r="C26" s="283"/>
      <c r="D26" s="673" t="s">
        <v>72</v>
      </c>
      <c r="E26" s="674"/>
      <c r="F26" s="675" t="s">
        <v>11</v>
      </c>
      <c r="G26" s="676"/>
    </row>
    <row r="27" spans="1:12" ht="3.75" customHeight="1" thickBot="1">
      <c r="B27" s="284"/>
      <c r="C27" s="285"/>
      <c r="D27" s="286"/>
      <c r="E27" s="286"/>
      <c r="F27" s="287"/>
      <c r="G27" s="288"/>
    </row>
    <row r="28" spans="1:12" ht="33.75" customHeight="1">
      <c r="B28" s="670" t="s">
        <v>178</v>
      </c>
      <c r="C28" s="671"/>
      <c r="D28" s="684" t="s">
        <v>81</v>
      </c>
      <c r="E28" s="662"/>
      <c r="F28" s="662"/>
      <c r="G28" s="289"/>
    </row>
    <row r="29" spans="1:12" ht="33.75" customHeight="1">
      <c r="B29" s="290" t="s">
        <v>11</v>
      </c>
      <c r="C29" s="281" t="s">
        <v>24</v>
      </c>
      <c r="D29" s="280" t="s">
        <v>105</v>
      </c>
      <c r="E29" s="291" t="s">
        <v>74</v>
      </c>
      <c r="F29" s="292"/>
      <c r="G29" s="281" t="s">
        <v>24</v>
      </c>
    </row>
    <row r="30" spans="1:12" ht="33.75" customHeight="1" thickBot="1">
      <c r="A30" s="293"/>
      <c r="B30" s="280" t="s">
        <v>73</v>
      </c>
      <c r="C30" s="294"/>
      <c r="D30" s="282"/>
      <c r="E30" s="295"/>
      <c r="F30" s="295"/>
      <c r="G30" s="283"/>
    </row>
    <row r="31" spans="1:12" ht="3.75" customHeight="1" thickBot="1">
      <c r="B31" s="271"/>
      <c r="C31" s="296"/>
      <c r="D31" s="296"/>
      <c r="E31" s="296"/>
      <c r="F31" s="296"/>
      <c r="G31" s="297"/>
    </row>
  </sheetData>
  <sheetProtection algorithmName="SHA-512" hashValue="AJWzGqMVohu1HdiXnWvrqRQ+nBYO4ERyTjYOW/P8puibH39xFPTxa5zOQjlZA1IRxOBUwFD+7SkaVQukPhKenQ==" saltValue="cHiXm1dsLTSXYXZdSvCX8Q==" spinCount="100000" sheet="1" objects="1" scenarios="1"/>
  <protectedRanges>
    <protectedRange sqref="B29 C14:G14 E7 F26" name="Range1"/>
  </protectedRanges>
  <mergeCells count="25">
    <mergeCell ref="I12:L19"/>
    <mergeCell ref="F8:G8"/>
    <mergeCell ref="F6:G7"/>
    <mergeCell ref="B7:D7"/>
    <mergeCell ref="B3:D3"/>
    <mergeCell ref="B4:D4"/>
    <mergeCell ref="B5:D5"/>
    <mergeCell ref="B6:D6"/>
    <mergeCell ref="B8:E8"/>
    <mergeCell ref="B11:G11"/>
    <mergeCell ref="B1:G1"/>
    <mergeCell ref="B2:D2"/>
    <mergeCell ref="F2:G2"/>
    <mergeCell ref="B28:C28"/>
    <mergeCell ref="D25:G25"/>
    <mergeCell ref="D26:E26"/>
    <mergeCell ref="F26:G26"/>
    <mergeCell ref="C12:G12"/>
    <mergeCell ref="B23:G23"/>
    <mergeCell ref="B24:C24"/>
    <mergeCell ref="D24:G24"/>
    <mergeCell ref="D28:F28"/>
    <mergeCell ref="F3:G3"/>
    <mergeCell ref="F4:G4"/>
    <mergeCell ref="F5:G5"/>
  </mergeCells>
  <dataValidations disablePrompts="1" count="2">
    <dataValidation type="decimal" allowBlank="1" showInputMessage="1" showErrorMessage="1" errorTitle="توجه" error="در ورود &quot;درصد تحقق درآمدها&quot; دقت نمایید_x000a_" sqref="C14:G14" xr:uid="{00000000-0002-0000-0A00-000000000000}">
      <formula1>0</formula1>
      <formula2>1</formula2>
    </dataValidation>
    <dataValidation type="decimal" allowBlank="1" showInputMessage="1" showErrorMessage="1" errorTitle="توجه" error="در ورود &quot;درصد معافیت مالیاتی&quot; دقت نمایید" sqref="E7" xr:uid="{00000000-0002-0000-0A00-000001000000}">
      <formula1>0</formula1>
      <formula2>1</formula2>
    </dataValidation>
  </dataValidations>
  <printOptions horizontalCentered="1"/>
  <pageMargins left="0.39370078740157499" right="0.47244094488188998" top="1.6" bottom="0.35433070866141703" header="0.31496062992126" footer="0.15748031496063"/>
  <pageSetup paperSize="9" scale="98" orientation="portrait" r:id="rId1"/>
  <headerFooter>
    <oddHeader>&amp;C&amp;"B Titr,Regular"
صندوق کارآفرینی امید
مدیریت ارزیابی طرح ها</oddHeader>
    <oddFooter>&amp;L13&amp;R&amp;"B Zar,Bold"&amp;8ویرایش دوم</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0"/>
  <sheetViews>
    <sheetView showGridLines="0" showRowColHeaders="0" rightToLeft="1" workbookViewId="0">
      <selection activeCell="K3" sqref="A1:XFD1048576"/>
    </sheetView>
  </sheetViews>
  <sheetFormatPr defaultColWidth="9" defaultRowHeight="18" customHeight="1"/>
  <cols>
    <col min="1" max="1" width="1.42578125" style="299" customWidth="1"/>
    <col min="2" max="2" width="2.42578125" style="299" customWidth="1"/>
    <col min="3" max="3" width="11.42578125" style="299" customWidth="1"/>
    <col min="4" max="5" width="9" style="299"/>
    <col min="6" max="6" width="17" style="299" customWidth="1"/>
    <col min="7" max="7" width="12.42578125" style="299" customWidth="1"/>
    <col min="8" max="16384" width="9" style="299"/>
  </cols>
  <sheetData>
    <row r="1" spans="1:10" ht="10.5" customHeight="1">
      <c r="A1" s="298"/>
    </row>
    <row r="2" spans="1:10" ht="25.5" customHeight="1">
      <c r="B2" s="300"/>
      <c r="C2" s="300" t="s">
        <v>58</v>
      </c>
      <c r="D2" s="300"/>
      <c r="E2" s="300"/>
      <c r="F2" s="300"/>
      <c r="G2" s="300"/>
      <c r="H2" s="300"/>
      <c r="I2" s="301"/>
    </row>
    <row r="11" spans="1:10" ht="18" customHeight="1">
      <c r="J11" s="302" t="s">
        <v>233</v>
      </c>
    </row>
    <row r="12" spans="1:10" ht="18" customHeight="1">
      <c r="J12" s="302" t="s">
        <v>101</v>
      </c>
    </row>
    <row r="13" spans="1:10" ht="18" customHeight="1">
      <c r="J13" s="302"/>
    </row>
    <row r="14" spans="1:10" ht="18" customHeight="1">
      <c r="J14" s="302" t="s">
        <v>102</v>
      </c>
    </row>
    <row r="15" spans="1:10" ht="18" customHeight="1">
      <c r="J15" s="302" t="s">
        <v>103</v>
      </c>
    </row>
    <row r="16" spans="1:10" ht="18" customHeight="1">
      <c r="J16" s="302"/>
    </row>
    <row r="17" spans="3:10" ht="18" customHeight="1">
      <c r="J17" s="302"/>
    </row>
    <row r="18" spans="3:10" ht="18" customHeight="1">
      <c r="C18" s="303"/>
    </row>
    <row r="20" spans="3:10" ht="18" customHeight="1">
      <c r="J20" s="304"/>
    </row>
  </sheetData>
  <sheetProtection algorithmName="SHA-512" hashValue="0Mnuky9o06wXkYu2z0wDxAcaeAG/vhiEMoXCeGBwXa9iDNE1QZ33hKQpdizub4GTYV699DvU6Inf9sCkZIew8g==" saltValue="GFaM3Zs4vkkZ8t/HzBd7Aw==" spinCount="100000" sheet="1" objects="1" scenarios="1" selectLockedCells="1" selectUn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M47"/>
  <sheetViews>
    <sheetView showGridLines="0" showRowColHeaders="0" rightToLeft="1" tabSelected="1" zoomScaleNormal="100" workbookViewId="0">
      <selection activeCell="C8" sqref="C8:M8"/>
    </sheetView>
  </sheetViews>
  <sheetFormatPr defaultColWidth="8.7109375" defaultRowHeight="15"/>
  <cols>
    <col min="1" max="1" width="13.140625" style="124" customWidth="1"/>
    <col min="2" max="2" width="2.28515625" style="124" customWidth="1"/>
    <col min="3" max="3" width="6.42578125" style="124" customWidth="1"/>
    <col min="4" max="4" width="8.7109375" style="124"/>
    <col min="5" max="5" width="7.28515625" style="124" customWidth="1"/>
    <col min="6" max="6" width="10.85546875" style="124" customWidth="1"/>
    <col min="7" max="7" width="7.28515625" style="124" customWidth="1"/>
    <col min="8" max="8" width="10.85546875" style="124" customWidth="1"/>
    <col min="9" max="9" width="9.140625" style="124" customWidth="1"/>
    <col min="10" max="16384" width="8.7109375" style="124"/>
  </cols>
  <sheetData>
    <row r="1" spans="1:13" ht="21.75">
      <c r="A1" s="7"/>
      <c r="B1" s="7"/>
    </row>
    <row r="3" spans="1:13" ht="14.25" customHeight="1">
      <c r="A3" s="139"/>
      <c r="C3" s="414"/>
      <c r="D3" s="414"/>
      <c r="E3" s="414"/>
      <c r="F3" s="414"/>
      <c r="G3" s="414"/>
      <c r="H3" s="414"/>
      <c r="I3" s="414"/>
      <c r="J3" s="414"/>
      <c r="K3" s="414"/>
      <c r="L3" s="414"/>
      <c r="M3" s="414"/>
    </row>
    <row r="4" spans="1:13" ht="21.6" customHeight="1">
      <c r="C4" s="415" t="s">
        <v>118</v>
      </c>
      <c r="D4" s="415"/>
      <c r="E4" s="415"/>
      <c r="F4" s="415"/>
      <c r="G4" s="415"/>
      <c r="H4" s="415"/>
      <c r="I4" s="415"/>
      <c r="J4" s="415"/>
      <c r="K4" s="415"/>
      <c r="L4" s="415"/>
      <c r="M4" s="415"/>
    </row>
    <row r="5" spans="1:13" ht="7.5" customHeight="1">
      <c r="C5" s="415" t="s">
        <v>117</v>
      </c>
      <c r="D5" s="415"/>
      <c r="E5" s="415"/>
      <c r="F5" s="415"/>
      <c r="G5" s="415"/>
      <c r="H5" s="415"/>
      <c r="I5" s="415"/>
      <c r="J5" s="415"/>
      <c r="K5" s="415"/>
      <c r="L5" s="415"/>
      <c r="M5" s="415"/>
    </row>
    <row r="6" spans="1:13" ht="12.6" customHeight="1">
      <c r="C6" s="415"/>
      <c r="D6" s="415"/>
      <c r="E6" s="415"/>
      <c r="F6" s="415"/>
      <c r="G6" s="415"/>
      <c r="H6" s="415"/>
      <c r="I6" s="415"/>
      <c r="J6" s="415"/>
      <c r="K6" s="415"/>
      <c r="L6" s="415"/>
      <c r="M6" s="415"/>
    </row>
    <row r="7" spans="1:13" ht="9" customHeight="1">
      <c r="C7" s="140"/>
      <c r="D7" s="140"/>
      <c r="E7" s="140"/>
      <c r="F7" s="140"/>
      <c r="G7" s="140"/>
      <c r="H7" s="140"/>
      <c r="I7" s="140"/>
      <c r="J7" s="140"/>
      <c r="K7" s="140"/>
      <c r="L7" s="140"/>
      <c r="M7" s="140"/>
    </row>
    <row r="8" spans="1:13" ht="22.5" customHeight="1">
      <c r="C8" s="415" t="s">
        <v>155</v>
      </c>
      <c r="D8" s="415"/>
      <c r="E8" s="415"/>
      <c r="F8" s="415"/>
      <c r="G8" s="415"/>
      <c r="H8" s="415"/>
      <c r="I8" s="415"/>
      <c r="J8" s="415"/>
      <c r="K8" s="415"/>
      <c r="L8" s="415"/>
      <c r="M8" s="415"/>
    </row>
    <row r="9" spans="1:13" ht="15.75" thickBot="1">
      <c r="C9" s="140"/>
      <c r="D9" s="140"/>
      <c r="E9" s="140"/>
      <c r="F9" s="140"/>
      <c r="G9" s="140"/>
      <c r="H9" s="140"/>
      <c r="I9" s="140"/>
      <c r="J9" s="140"/>
      <c r="K9" s="140"/>
      <c r="L9" s="140"/>
      <c r="M9" s="140"/>
    </row>
    <row r="10" spans="1:13" ht="20.45" customHeight="1">
      <c r="C10" s="423" t="s">
        <v>35</v>
      </c>
      <c r="D10" s="424"/>
      <c r="E10" s="424"/>
      <c r="F10" s="430"/>
      <c r="G10" s="430"/>
      <c r="H10" s="430"/>
      <c r="I10" s="430"/>
      <c r="J10" s="430"/>
      <c r="K10" s="430"/>
      <c r="L10" s="430"/>
      <c r="M10" s="431"/>
    </row>
    <row r="11" spans="1:13" ht="21" customHeight="1" thickBot="1">
      <c r="C11" s="425" t="s">
        <v>119</v>
      </c>
      <c r="D11" s="426"/>
      <c r="E11" s="426"/>
      <c r="F11" s="432" t="s">
        <v>11</v>
      </c>
      <c r="G11" s="432"/>
      <c r="H11" s="432"/>
      <c r="I11" s="432"/>
      <c r="J11" s="432"/>
      <c r="K11" s="432"/>
      <c r="L11" s="432"/>
      <c r="M11" s="433"/>
    </row>
    <row r="12" spans="1:13">
      <c r="C12" s="140"/>
      <c r="D12" s="140"/>
      <c r="E12" s="140"/>
      <c r="F12" s="140"/>
      <c r="G12" s="140"/>
      <c r="H12" s="140"/>
      <c r="I12" s="140"/>
      <c r="J12" s="140"/>
      <c r="K12" s="140"/>
      <c r="L12" s="140"/>
      <c r="M12" s="140"/>
    </row>
    <row r="13" spans="1:13" ht="22.5">
      <c r="A13" s="392" t="s">
        <v>89</v>
      </c>
      <c r="C13" s="427" t="s">
        <v>175</v>
      </c>
      <c r="D13" s="427"/>
      <c r="E13" s="427"/>
      <c r="F13" s="427"/>
      <c r="G13" s="141"/>
      <c r="H13" s="141"/>
      <c r="I13" s="141"/>
      <c r="J13" s="141"/>
      <c r="K13" s="141"/>
      <c r="L13" s="141"/>
      <c r="M13" s="141"/>
    </row>
    <row r="14" spans="1:13" ht="3" customHeight="1" thickBot="1">
      <c r="A14" s="392"/>
      <c r="C14" s="141"/>
      <c r="D14" s="141"/>
      <c r="E14" s="141"/>
      <c r="F14" s="141"/>
      <c r="G14" s="141"/>
      <c r="H14" s="141"/>
      <c r="I14" s="141"/>
      <c r="J14" s="141"/>
      <c r="K14" s="141"/>
      <c r="L14" s="141"/>
      <c r="M14" s="141"/>
    </row>
    <row r="15" spans="1:13" ht="20.100000000000001" customHeight="1" thickBot="1">
      <c r="A15" s="392"/>
      <c r="C15" s="428" t="s">
        <v>28</v>
      </c>
      <c r="D15" s="393"/>
      <c r="E15" s="393"/>
      <c r="F15" s="393"/>
      <c r="G15" s="393" t="s">
        <v>29</v>
      </c>
      <c r="H15" s="393"/>
      <c r="I15" s="142" t="s">
        <v>30</v>
      </c>
      <c r="J15" s="393" t="s">
        <v>31</v>
      </c>
      <c r="K15" s="393"/>
      <c r="L15" s="393" t="s">
        <v>32</v>
      </c>
      <c r="M15" s="395"/>
    </row>
    <row r="16" spans="1:13" ht="20.100000000000001" customHeight="1" thickBot="1">
      <c r="A16" s="392"/>
      <c r="C16" s="437" t="s">
        <v>11</v>
      </c>
      <c r="D16" s="394"/>
      <c r="E16" s="394"/>
      <c r="F16" s="394"/>
      <c r="G16" s="394" t="s">
        <v>11</v>
      </c>
      <c r="H16" s="394"/>
      <c r="I16" s="143" t="s">
        <v>11</v>
      </c>
      <c r="J16" s="394" t="s">
        <v>11</v>
      </c>
      <c r="K16" s="394"/>
      <c r="L16" s="394" t="s">
        <v>11</v>
      </c>
      <c r="M16" s="396"/>
    </row>
    <row r="17" spans="1:13" ht="3.6" customHeight="1" thickBot="1">
      <c r="A17" s="392"/>
      <c r="C17" s="140"/>
      <c r="D17" s="140"/>
      <c r="E17" s="140"/>
      <c r="F17" s="140"/>
      <c r="G17" s="140"/>
      <c r="H17" s="140"/>
      <c r="I17" s="140"/>
      <c r="J17" s="140"/>
      <c r="K17" s="140"/>
      <c r="L17" s="140"/>
      <c r="M17" s="140"/>
    </row>
    <row r="18" spans="1:13" s="127" customFormat="1" ht="23.25" customHeight="1" thickBot="1">
      <c r="A18" s="392"/>
      <c r="B18" s="7"/>
      <c r="C18" s="390" t="s">
        <v>160</v>
      </c>
      <c r="D18" s="391"/>
      <c r="E18" s="391"/>
      <c r="F18" s="404" t="s">
        <v>11</v>
      </c>
      <c r="G18" s="405"/>
      <c r="H18" s="405"/>
      <c r="I18" s="405"/>
      <c r="J18" s="405"/>
      <c r="K18" s="405"/>
      <c r="L18" s="405"/>
      <c r="M18" s="406"/>
    </row>
    <row r="19" spans="1:13" s="127" customFormat="1" ht="3.6" customHeight="1" thickBot="1">
      <c r="A19" s="392"/>
      <c r="B19" s="7"/>
      <c r="C19" s="141"/>
      <c r="D19" s="141"/>
      <c r="E19" s="141"/>
      <c r="F19" s="141"/>
      <c r="G19" s="141"/>
      <c r="H19" s="141"/>
      <c r="I19" s="141"/>
      <c r="J19" s="141"/>
      <c r="K19" s="141"/>
      <c r="L19" s="141"/>
      <c r="M19" s="141"/>
    </row>
    <row r="20" spans="1:13" s="127" customFormat="1" ht="23.25" thickBot="1">
      <c r="A20" s="392"/>
      <c r="C20" s="417" t="s">
        <v>162</v>
      </c>
      <c r="D20" s="418"/>
      <c r="E20" s="419"/>
      <c r="F20" s="400" t="s">
        <v>11</v>
      </c>
      <c r="G20" s="416"/>
      <c r="H20" s="390" t="s">
        <v>164</v>
      </c>
      <c r="I20" s="391"/>
      <c r="J20" s="420" t="s">
        <v>11</v>
      </c>
      <c r="K20" s="421"/>
      <c r="L20" s="421"/>
      <c r="M20" s="422"/>
    </row>
    <row r="21" spans="1:13" ht="10.5" customHeight="1">
      <c r="A21" s="392"/>
      <c r="C21" s="141"/>
      <c r="D21" s="144" t="s">
        <v>50</v>
      </c>
      <c r="E21" s="144" t="s">
        <v>50</v>
      </c>
      <c r="F21" s="144" t="s">
        <v>50</v>
      </c>
      <c r="G21" s="144" t="s">
        <v>50</v>
      </c>
      <c r="H21" s="144" t="s">
        <v>50</v>
      </c>
      <c r="I21" s="141"/>
      <c r="J21" s="141"/>
      <c r="K21" s="141"/>
      <c r="L21" s="141"/>
      <c r="M21" s="141"/>
    </row>
    <row r="22" spans="1:13" ht="21.6" customHeight="1" thickBot="1">
      <c r="A22" s="392"/>
      <c r="C22" s="427" t="s">
        <v>174</v>
      </c>
      <c r="D22" s="427"/>
      <c r="E22" s="427"/>
      <c r="F22" s="427"/>
      <c r="G22" s="145"/>
      <c r="H22" s="145"/>
      <c r="I22" s="141"/>
      <c r="J22" s="141"/>
      <c r="K22" s="141"/>
      <c r="L22" s="141"/>
      <c r="M22" s="141"/>
    </row>
    <row r="23" spans="1:13" ht="20.45" customHeight="1" thickBot="1">
      <c r="A23" s="392"/>
      <c r="C23" s="390" t="s">
        <v>156</v>
      </c>
      <c r="D23" s="391"/>
      <c r="E23" s="402"/>
      <c r="F23" s="142" t="s">
        <v>49</v>
      </c>
      <c r="G23" s="146" t="s">
        <v>157</v>
      </c>
      <c r="H23" s="403" t="s">
        <v>36</v>
      </c>
      <c r="I23" s="402"/>
      <c r="J23" s="403" t="s">
        <v>158</v>
      </c>
      <c r="K23" s="402"/>
      <c r="L23" s="403" t="s">
        <v>159</v>
      </c>
      <c r="M23" s="438"/>
    </row>
    <row r="24" spans="1:13" ht="20.45" customHeight="1">
      <c r="A24" s="392"/>
      <c r="C24" s="434" t="s">
        <v>11</v>
      </c>
      <c r="D24" s="435"/>
      <c r="E24" s="435"/>
      <c r="F24" s="147" t="s">
        <v>161</v>
      </c>
      <c r="G24" s="148">
        <v>0</v>
      </c>
      <c r="H24" s="397"/>
      <c r="I24" s="397"/>
      <c r="J24" s="436" t="s">
        <v>11</v>
      </c>
      <c r="K24" s="435"/>
      <c r="L24" s="435" t="s">
        <v>11</v>
      </c>
      <c r="M24" s="439"/>
    </row>
    <row r="25" spans="1:13" ht="20.45" customHeight="1">
      <c r="A25" s="392"/>
      <c r="C25" s="410" t="s">
        <v>11</v>
      </c>
      <c r="D25" s="411"/>
      <c r="E25" s="411"/>
      <c r="F25" s="149" t="s">
        <v>11</v>
      </c>
      <c r="G25" s="150">
        <v>0</v>
      </c>
      <c r="H25" s="398" t="s">
        <v>11</v>
      </c>
      <c r="I25" s="398"/>
      <c r="J25" s="411" t="s">
        <v>11</v>
      </c>
      <c r="K25" s="411"/>
      <c r="L25" s="411" t="s">
        <v>11</v>
      </c>
      <c r="M25" s="429"/>
    </row>
    <row r="26" spans="1:13" ht="20.45" customHeight="1">
      <c r="A26" s="392"/>
      <c r="C26" s="410" t="s">
        <v>11</v>
      </c>
      <c r="D26" s="411"/>
      <c r="E26" s="411"/>
      <c r="F26" s="149" t="s">
        <v>11</v>
      </c>
      <c r="G26" s="150">
        <v>0</v>
      </c>
      <c r="H26" s="398" t="s">
        <v>11</v>
      </c>
      <c r="I26" s="398"/>
      <c r="J26" s="411" t="s">
        <v>11</v>
      </c>
      <c r="K26" s="411"/>
      <c r="L26" s="411" t="s">
        <v>11</v>
      </c>
      <c r="M26" s="429"/>
    </row>
    <row r="27" spans="1:13" ht="20.45" customHeight="1" thickBot="1">
      <c r="A27" s="392"/>
      <c r="C27" s="412" t="s">
        <v>11</v>
      </c>
      <c r="D27" s="413"/>
      <c r="E27" s="413"/>
      <c r="F27" s="151" t="s">
        <v>11</v>
      </c>
      <c r="G27" s="152">
        <v>0</v>
      </c>
      <c r="H27" s="409" t="s">
        <v>11</v>
      </c>
      <c r="I27" s="409"/>
      <c r="J27" s="413" t="s">
        <v>11</v>
      </c>
      <c r="K27" s="413"/>
      <c r="L27" s="413" t="s">
        <v>11</v>
      </c>
      <c r="M27" s="449"/>
    </row>
    <row r="28" spans="1:13" ht="17.45" customHeight="1">
      <c r="A28" s="153"/>
      <c r="C28" s="126"/>
      <c r="D28" s="126"/>
      <c r="E28" s="126"/>
      <c r="F28" s="126"/>
      <c r="G28" s="126"/>
      <c r="H28" s="126"/>
      <c r="I28" s="126"/>
      <c r="J28" s="126"/>
      <c r="K28" s="126"/>
      <c r="L28" s="154"/>
      <c r="M28" s="154"/>
    </row>
    <row r="29" spans="1:13" s="127" customFormat="1" ht="18" customHeight="1">
      <c r="A29" s="399" t="s">
        <v>165</v>
      </c>
      <c r="B29" s="7"/>
      <c r="C29" s="427" t="s">
        <v>176</v>
      </c>
      <c r="D29" s="427"/>
      <c r="E29" s="427"/>
      <c r="F29" s="427"/>
      <c r="G29" s="427"/>
      <c r="H29" s="427"/>
      <c r="I29" s="427"/>
      <c r="J29" s="427"/>
      <c r="K29" s="427"/>
      <c r="L29" s="427"/>
      <c r="M29" s="427"/>
    </row>
    <row r="30" spans="1:13" s="127" customFormat="1" ht="5.0999999999999996" customHeight="1" thickBot="1">
      <c r="A30" s="399"/>
      <c r="B30" s="7"/>
      <c r="C30" s="141"/>
      <c r="D30" s="141"/>
      <c r="E30" s="141"/>
      <c r="F30" s="141"/>
      <c r="G30" s="141"/>
      <c r="H30" s="141"/>
      <c r="I30" s="141"/>
      <c r="J30" s="141"/>
      <c r="K30" s="141"/>
      <c r="L30" s="141"/>
      <c r="M30" s="141"/>
    </row>
    <row r="31" spans="1:13" s="127" customFormat="1" ht="21" customHeight="1" thickBot="1">
      <c r="A31" s="399"/>
      <c r="B31" s="7"/>
      <c r="C31" s="390" t="s">
        <v>37</v>
      </c>
      <c r="D31" s="391"/>
      <c r="E31" s="391"/>
      <c r="F31" s="403" t="s">
        <v>26</v>
      </c>
      <c r="G31" s="402"/>
      <c r="H31" s="403" t="s">
        <v>27</v>
      </c>
      <c r="I31" s="402"/>
      <c r="J31" s="403" t="s">
        <v>158</v>
      </c>
      <c r="K31" s="402"/>
      <c r="L31" s="403" t="s">
        <v>159</v>
      </c>
      <c r="M31" s="438"/>
    </row>
    <row r="32" spans="1:13" s="127" customFormat="1" ht="21" customHeight="1" thickBot="1">
      <c r="A32" s="399"/>
      <c r="B32" s="7"/>
      <c r="C32" s="459" t="s">
        <v>11</v>
      </c>
      <c r="D32" s="460"/>
      <c r="E32" s="460"/>
      <c r="F32" s="407" t="s">
        <v>11</v>
      </c>
      <c r="G32" s="408"/>
      <c r="H32" s="452" t="s">
        <v>11</v>
      </c>
      <c r="I32" s="452"/>
      <c r="J32" s="453" t="s">
        <v>11</v>
      </c>
      <c r="K32" s="454"/>
      <c r="L32" s="455" t="s">
        <v>11</v>
      </c>
      <c r="M32" s="456"/>
    </row>
    <row r="33" spans="1:13" s="127" customFormat="1" ht="3.95" customHeight="1" thickBot="1">
      <c r="A33" s="399"/>
      <c r="B33" s="7"/>
      <c r="C33" s="155"/>
      <c r="D33" s="141"/>
      <c r="E33" s="141"/>
      <c r="F33" s="141"/>
      <c r="G33" s="141"/>
      <c r="H33" s="141"/>
      <c r="I33" s="141"/>
      <c r="J33" s="141"/>
      <c r="K33" s="141"/>
      <c r="L33" s="141"/>
      <c r="M33" s="141"/>
    </row>
    <row r="34" spans="1:13" s="127" customFormat="1" ht="21.95" customHeight="1" thickBot="1">
      <c r="A34" s="399"/>
      <c r="B34" s="7"/>
      <c r="C34" s="390" t="s">
        <v>166</v>
      </c>
      <c r="D34" s="391"/>
      <c r="E34" s="391"/>
      <c r="F34" s="404" t="s">
        <v>11</v>
      </c>
      <c r="G34" s="405"/>
      <c r="H34" s="405"/>
      <c r="I34" s="405"/>
      <c r="J34" s="405"/>
      <c r="K34" s="405"/>
      <c r="L34" s="405"/>
      <c r="M34" s="406"/>
    </row>
    <row r="35" spans="1:13" ht="3.95" customHeight="1" thickBot="1">
      <c r="A35" s="399"/>
      <c r="C35" s="140"/>
      <c r="D35" s="140"/>
      <c r="E35" s="140"/>
      <c r="F35" s="140"/>
      <c r="G35" s="140"/>
      <c r="H35" s="140"/>
      <c r="I35" s="140"/>
      <c r="J35" s="140"/>
      <c r="K35" s="140"/>
      <c r="L35" s="140"/>
      <c r="M35" s="140"/>
    </row>
    <row r="36" spans="1:13" s="127" customFormat="1" ht="21" customHeight="1" thickBot="1">
      <c r="A36" s="399"/>
      <c r="C36" s="417" t="s">
        <v>162</v>
      </c>
      <c r="D36" s="418"/>
      <c r="E36" s="419"/>
      <c r="F36" s="400" t="s">
        <v>11</v>
      </c>
      <c r="G36" s="401"/>
      <c r="H36" s="401"/>
      <c r="I36" s="390" t="s">
        <v>163</v>
      </c>
      <c r="J36" s="402"/>
      <c r="K36" s="400" t="s">
        <v>11</v>
      </c>
      <c r="L36" s="401"/>
      <c r="M36" s="416"/>
    </row>
    <row r="37" spans="1:13" s="127" customFormat="1" ht="17.45" customHeight="1" thickBot="1">
      <c r="A37" s="124"/>
      <c r="C37" s="156"/>
      <c r="D37" s="156"/>
      <c r="E37" s="141"/>
      <c r="F37" s="141"/>
      <c r="G37" s="141"/>
      <c r="H37" s="141"/>
      <c r="I37" s="141"/>
      <c r="J37" s="141"/>
      <c r="K37" s="140"/>
      <c r="L37" s="140"/>
      <c r="M37" s="140"/>
    </row>
    <row r="38" spans="1:13" s="127" customFormat="1" ht="23.25" customHeight="1" thickBot="1">
      <c r="A38" s="384" t="s">
        <v>177</v>
      </c>
      <c r="B38" s="7"/>
      <c r="C38" s="390" t="s">
        <v>154</v>
      </c>
      <c r="D38" s="391"/>
      <c r="E38" s="157" t="s">
        <v>190</v>
      </c>
      <c r="F38" s="158" t="s">
        <v>11</v>
      </c>
      <c r="G38" s="157" t="s">
        <v>192</v>
      </c>
      <c r="H38" s="158" t="s">
        <v>11</v>
      </c>
      <c r="I38" s="159" t="s">
        <v>191</v>
      </c>
      <c r="J38" s="404" t="s">
        <v>11</v>
      </c>
      <c r="K38" s="405"/>
      <c r="L38" s="405"/>
      <c r="M38" s="406"/>
    </row>
    <row r="39" spans="1:13" s="127" customFormat="1" ht="3" customHeight="1" thickBot="1">
      <c r="A39" s="384"/>
      <c r="B39" s="124"/>
      <c r="C39" s="124"/>
      <c r="D39" s="124"/>
      <c r="E39" s="124"/>
      <c r="F39" s="124"/>
      <c r="G39" s="124"/>
      <c r="H39" s="124"/>
      <c r="I39" s="124"/>
      <c r="J39" s="124"/>
      <c r="K39" s="124"/>
      <c r="L39" s="124"/>
      <c r="M39" s="124"/>
    </row>
    <row r="40" spans="1:13" s="121" customFormat="1" ht="42.6" customHeight="1" thickBot="1">
      <c r="A40" s="384"/>
      <c r="B40" s="123"/>
      <c r="C40" s="385" t="s">
        <v>220</v>
      </c>
      <c r="D40" s="386"/>
      <c r="E40" s="387" t="s">
        <v>11</v>
      </c>
      <c r="F40" s="388"/>
      <c r="G40" s="388"/>
      <c r="H40" s="388"/>
      <c r="I40" s="388"/>
      <c r="J40" s="388"/>
      <c r="K40" s="388"/>
      <c r="L40" s="388"/>
      <c r="M40" s="389"/>
    </row>
    <row r="41" spans="1:13" s="121" customFormat="1" ht="15" customHeight="1">
      <c r="A41" s="126"/>
      <c r="B41" s="126"/>
      <c r="C41" s="126"/>
      <c r="D41" s="126"/>
      <c r="E41" s="126"/>
      <c r="F41" s="126"/>
      <c r="G41" s="126"/>
      <c r="H41" s="126"/>
      <c r="I41" s="126"/>
      <c r="J41" s="126"/>
    </row>
    <row r="42" spans="1:13" ht="23.25" thickBot="1">
      <c r="C42" s="160" t="s">
        <v>168</v>
      </c>
      <c r="D42" s="161"/>
      <c r="E42" s="161"/>
      <c r="F42" s="161"/>
      <c r="G42" s="162"/>
      <c r="H42" s="162"/>
      <c r="I42" s="162"/>
      <c r="J42" s="162"/>
      <c r="K42" s="163"/>
      <c r="L42" s="163"/>
      <c r="M42" s="163"/>
    </row>
    <row r="43" spans="1:13" ht="21.75" thickBot="1">
      <c r="C43" s="446" t="s">
        <v>45</v>
      </c>
      <c r="D43" s="447"/>
      <c r="E43" s="447"/>
      <c r="F43" s="447"/>
      <c r="G43" s="447"/>
      <c r="H43" s="447" t="s">
        <v>46</v>
      </c>
      <c r="I43" s="447"/>
      <c r="J43" s="164" t="s">
        <v>47</v>
      </c>
      <c r="K43" s="447" t="s">
        <v>48</v>
      </c>
      <c r="L43" s="447"/>
      <c r="M43" s="448"/>
    </row>
    <row r="44" spans="1:13" ht="21">
      <c r="C44" s="461" t="s">
        <v>11</v>
      </c>
      <c r="D44" s="441"/>
      <c r="E44" s="441"/>
      <c r="F44" s="441"/>
      <c r="G44" s="441"/>
      <c r="H44" s="441" t="s">
        <v>11</v>
      </c>
      <c r="I44" s="441"/>
      <c r="J44" s="165" t="s">
        <v>11</v>
      </c>
      <c r="K44" s="440" t="s">
        <v>11</v>
      </c>
      <c r="L44" s="441"/>
      <c r="M44" s="442"/>
    </row>
    <row r="45" spans="1:13" ht="21">
      <c r="C45" s="443" t="s">
        <v>11</v>
      </c>
      <c r="D45" s="444"/>
      <c r="E45" s="444"/>
      <c r="F45" s="444"/>
      <c r="G45" s="444"/>
      <c r="H45" s="444" t="s">
        <v>11</v>
      </c>
      <c r="I45" s="444"/>
      <c r="J45" s="166" t="s">
        <v>11</v>
      </c>
      <c r="K45" s="444" t="s">
        <v>11</v>
      </c>
      <c r="L45" s="444"/>
      <c r="M45" s="445"/>
    </row>
    <row r="46" spans="1:13" ht="21.75" thickBot="1">
      <c r="C46" s="450" t="s">
        <v>11</v>
      </c>
      <c r="D46" s="451"/>
      <c r="E46" s="451"/>
      <c r="F46" s="451"/>
      <c r="G46" s="451"/>
      <c r="H46" s="451" t="s">
        <v>11</v>
      </c>
      <c r="I46" s="451"/>
      <c r="J46" s="167" t="s">
        <v>11</v>
      </c>
      <c r="K46" s="457" t="s">
        <v>11</v>
      </c>
      <c r="L46" s="457"/>
      <c r="M46" s="458" t="s">
        <v>11</v>
      </c>
    </row>
    <row r="47" spans="1:13" ht="8.4499999999999993" customHeight="1"/>
  </sheetData>
  <sheetProtection password="DFCF" sheet="1" objects="1" scenarios="1"/>
  <protectedRanges>
    <protectedRange sqref="J38 H38 C38:D38 E38" name="Range1_1_1_1"/>
    <protectedRange sqref="C40" name="Range1_3_1"/>
    <protectedRange sqref="K44:K45 J44:J46 H44:H46 M46" name="Range1_1_1"/>
    <protectedRange sqref="C32 E32 F32 J18:M18 C18:F18 H18 J34:M34 C34:F34 H34 H32:L32" name="Range1_1"/>
    <protectedRange sqref="F10:M11 C16:M16 F18 F20 J20 C24:E27 F25:F27 G24:M27 C32:M32 F34 F36 K36 F38 H38 J38 E40 C44:M46" name="Range1"/>
    <protectedRange sqref="F10:F11" name="Range1_3"/>
  </protectedRanges>
  <mergeCells count="80">
    <mergeCell ref="C46:G46"/>
    <mergeCell ref="H46:I46"/>
    <mergeCell ref="C29:M29"/>
    <mergeCell ref="J31:K31"/>
    <mergeCell ref="L31:M31"/>
    <mergeCell ref="H32:I32"/>
    <mergeCell ref="J32:K32"/>
    <mergeCell ref="L32:M32"/>
    <mergeCell ref="H45:I45"/>
    <mergeCell ref="C36:E36"/>
    <mergeCell ref="K46:M46"/>
    <mergeCell ref="C31:E31"/>
    <mergeCell ref="C32:E32"/>
    <mergeCell ref="F31:G31"/>
    <mergeCell ref="C44:G44"/>
    <mergeCell ref="H44:I44"/>
    <mergeCell ref="J38:M38"/>
    <mergeCell ref="J26:K26"/>
    <mergeCell ref="L26:M26"/>
    <mergeCell ref="J27:K27"/>
    <mergeCell ref="L27:M27"/>
    <mergeCell ref="K36:M36"/>
    <mergeCell ref="K44:M44"/>
    <mergeCell ref="C45:G45"/>
    <mergeCell ref="K45:M45"/>
    <mergeCell ref="C43:G43"/>
    <mergeCell ref="H43:I43"/>
    <mergeCell ref="K43:M43"/>
    <mergeCell ref="F10:M10"/>
    <mergeCell ref="F11:M11"/>
    <mergeCell ref="H23:I23"/>
    <mergeCell ref="C23:E23"/>
    <mergeCell ref="C24:E24"/>
    <mergeCell ref="J24:K24"/>
    <mergeCell ref="J23:K23"/>
    <mergeCell ref="C16:F16"/>
    <mergeCell ref="L23:M23"/>
    <mergeCell ref="L24:M24"/>
    <mergeCell ref="L25:M25"/>
    <mergeCell ref="C22:F22"/>
    <mergeCell ref="C25:E25"/>
    <mergeCell ref="J25:K25"/>
    <mergeCell ref="H25:I25"/>
    <mergeCell ref="C26:E26"/>
    <mergeCell ref="C27:E27"/>
    <mergeCell ref="C3:M3"/>
    <mergeCell ref="C4:M4"/>
    <mergeCell ref="C5:M6"/>
    <mergeCell ref="C8:M8"/>
    <mergeCell ref="F20:G20"/>
    <mergeCell ref="C20:E20"/>
    <mergeCell ref="H20:I20"/>
    <mergeCell ref="J20:M20"/>
    <mergeCell ref="C10:E10"/>
    <mergeCell ref="C11:E11"/>
    <mergeCell ref="C18:E18"/>
    <mergeCell ref="F18:M18"/>
    <mergeCell ref="C13:F13"/>
    <mergeCell ref="C15:F15"/>
    <mergeCell ref="H31:I31"/>
    <mergeCell ref="F34:M34"/>
    <mergeCell ref="F32:G32"/>
    <mergeCell ref="C34:E34"/>
    <mergeCell ref="H27:I27"/>
    <mergeCell ref="A38:A40"/>
    <mergeCell ref="C40:D40"/>
    <mergeCell ref="E40:M40"/>
    <mergeCell ref="C38:D38"/>
    <mergeCell ref="A13:A27"/>
    <mergeCell ref="G15:H15"/>
    <mergeCell ref="G16:H16"/>
    <mergeCell ref="L15:M15"/>
    <mergeCell ref="L16:M16"/>
    <mergeCell ref="J15:K15"/>
    <mergeCell ref="J16:K16"/>
    <mergeCell ref="H24:I24"/>
    <mergeCell ref="H26:I26"/>
    <mergeCell ref="A29:A36"/>
    <mergeCell ref="F36:H36"/>
    <mergeCell ref="I36:J36"/>
  </mergeCells>
  <printOptions horizontalCentered="1" verticalCentered="1"/>
  <pageMargins left="0.25" right="0.25" top="0.75" bottom="0.47" header="0.3" footer="0.3"/>
  <pageSetup paperSize="9" orientation="portrait" r:id="rId1"/>
  <headerFooter>
    <oddFooter>&amp;R&amp;"B Zar,Bold"&amp;8ویرایش دوم</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pageSetUpPr fitToPage="1"/>
  </sheetPr>
  <dimension ref="A1:M33"/>
  <sheetViews>
    <sheetView showGridLines="0" showRowColHeaders="0" rightToLeft="1" zoomScaleNormal="100" workbookViewId="0"/>
  </sheetViews>
  <sheetFormatPr defaultColWidth="9" defaultRowHeight="21"/>
  <cols>
    <col min="1" max="1" width="10.42578125" style="120" customWidth="1"/>
    <col min="2" max="2" width="2.42578125" style="119" customWidth="1"/>
    <col min="3" max="3" width="17.42578125" style="120" customWidth="1"/>
    <col min="4" max="6" width="12" style="120" customWidth="1"/>
    <col min="7" max="7" width="9.85546875" style="120" customWidth="1"/>
    <col min="8" max="8" width="12" style="120" customWidth="1"/>
    <col min="9" max="9" width="7.42578125" style="120" customWidth="1"/>
    <col min="10" max="10" width="15.42578125" style="120" customWidth="1"/>
    <col min="11" max="16384" width="9" style="120"/>
  </cols>
  <sheetData>
    <row r="1" spans="1:13" ht="27.75" customHeight="1">
      <c r="A1" s="7"/>
      <c r="C1" s="470" t="s">
        <v>104</v>
      </c>
      <c r="D1" s="470"/>
      <c r="E1" s="470"/>
      <c r="F1" s="470"/>
      <c r="G1" s="470"/>
      <c r="H1" s="470"/>
      <c r="I1" s="470"/>
      <c r="J1" s="470"/>
    </row>
    <row r="2" spans="1:13" s="121" customFormat="1" ht="22.5" customHeight="1" thickBot="1">
      <c r="B2" s="122"/>
      <c r="C2" s="477" t="s">
        <v>170</v>
      </c>
      <c r="D2" s="477"/>
      <c r="E2" s="477"/>
      <c r="F2" s="477"/>
      <c r="G2" s="477"/>
      <c r="H2" s="478" t="s">
        <v>136</v>
      </c>
      <c r="I2" s="478"/>
      <c r="J2" s="478"/>
    </row>
    <row r="3" spans="1:13" s="121" customFormat="1" ht="93" customHeight="1" thickBot="1">
      <c r="A3" s="483" t="s">
        <v>99</v>
      </c>
      <c r="B3" s="123"/>
      <c r="C3" s="480" t="s">
        <v>11</v>
      </c>
      <c r="D3" s="481"/>
      <c r="E3" s="481"/>
      <c r="F3" s="481"/>
      <c r="G3" s="481"/>
      <c r="H3" s="481"/>
      <c r="I3" s="481"/>
      <c r="J3" s="482"/>
    </row>
    <row r="4" spans="1:13" s="124" customFormat="1" ht="8.4499999999999993" customHeight="1">
      <c r="A4" s="483"/>
      <c r="C4" s="125"/>
      <c r="D4" s="125"/>
      <c r="E4" s="125"/>
      <c r="F4" s="125"/>
      <c r="G4" s="125"/>
      <c r="H4" s="125"/>
      <c r="I4" s="126"/>
      <c r="J4" s="126"/>
    </row>
    <row r="5" spans="1:13" s="124" customFormat="1" ht="23.25" thickBot="1">
      <c r="A5" s="483"/>
      <c r="C5" s="471" t="s">
        <v>169</v>
      </c>
      <c r="D5" s="471"/>
      <c r="E5" s="471"/>
      <c r="F5" s="471"/>
      <c r="G5" s="471"/>
      <c r="H5" s="471"/>
      <c r="I5" s="127"/>
      <c r="J5" s="127"/>
    </row>
    <row r="6" spans="1:13" s="124" customFormat="1" ht="23.25" thickBot="1">
      <c r="A6" s="483"/>
      <c r="C6" s="390" t="s">
        <v>33</v>
      </c>
      <c r="D6" s="402"/>
      <c r="E6" s="393" t="s">
        <v>34</v>
      </c>
      <c r="F6" s="393"/>
      <c r="G6" s="393"/>
      <c r="H6" s="488" t="s">
        <v>98</v>
      </c>
      <c r="I6" s="488"/>
      <c r="J6" s="128" t="s">
        <v>167</v>
      </c>
      <c r="K6" s="120"/>
      <c r="L6" s="120"/>
      <c r="M6" s="120"/>
    </row>
    <row r="7" spans="1:13" s="124" customFormat="1" ht="19.5" customHeight="1">
      <c r="A7" s="483"/>
      <c r="C7" s="475" t="s">
        <v>11</v>
      </c>
      <c r="D7" s="476"/>
      <c r="E7" s="479" t="s">
        <v>11</v>
      </c>
      <c r="F7" s="479"/>
      <c r="G7" s="479"/>
      <c r="H7" s="435" t="s">
        <v>11</v>
      </c>
      <c r="I7" s="435"/>
      <c r="J7" s="129" t="s">
        <v>11</v>
      </c>
      <c r="K7" s="120"/>
      <c r="L7" s="120"/>
      <c r="M7" s="120"/>
    </row>
    <row r="8" spans="1:13" s="124" customFormat="1" ht="19.5" customHeight="1">
      <c r="A8" s="483"/>
      <c r="C8" s="486" t="s">
        <v>11</v>
      </c>
      <c r="D8" s="487"/>
      <c r="E8" s="474" t="s">
        <v>11</v>
      </c>
      <c r="F8" s="474"/>
      <c r="G8" s="474"/>
      <c r="H8" s="411" t="s">
        <v>11</v>
      </c>
      <c r="I8" s="411"/>
      <c r="J8" s="130" t="s">
        <v>11</v>
      </c>
      <c r="K8" s="120"/>
      <c r="L8" s="120"/>
      <c r="M8" s="120"/>
    </row>
    <row r="9" spans="1:13" s="124" customFormat="1" ht="19.5" customHeight="1" thickBot="1">
      <c r="A9" s="483"/>
      <c r="C9" s="472" t="s">
        <v>11</v>
      </c>
      <c r="D9" s="473"/>
      <c r="E9" s="485" t="s">
        <v>11</v>
      </c>
      <c r="F9" s="485"/>
      <c r="G9" s="485"/>
      <c r="H9" s="413" t="s">
        <v>11</v>
      </c>
      <c r="I9" s="413"/>
      <c r="J9" s="131" t="s">
        <v>11</v>
      </c>
      <c r="K9" s="120"/>
      <c r="L9" s="120"/>
      <c r="M9" s="120"/>
    </row>
    <row r="10" spans="1:13" s="121" customFormat="1" ht="7.5" customHeight="1">
      <c r="A10" s="483"/>
      <c r="B10" s="132"/>
    </row>
    <row r="11" spans="1:13" s="133" customFormat="1" ht="18" customHeight="1">
      <c r="A11" s="483"/>
      <c r="B11" s="132"/>
      <c r="C11" s="465" t="s">
        <v>173</v>
      </c>
      <c r="D11" s="465"/>
    </row>
    <row r="12" spans="1:13" s="133" customFormat="1" thickBot="1">
      <c r="A12" s="483"/>
      <c r="B12" s="132"/>
      <c r="C12" s="466" t="s">
        <v>226</v>
      </c>
      <c r="D12" s="466"/>
      <c r="E12" s="466"/>
      <c r="F12" s="466"/>
      <c r="G12" s="466"/>
      <c r="H12" s="466"/>
      <c r="I12" s="466"/>
      <c r="J12" s="466"/>
    </row>
    <row r="13" spans="1:13" s="133" customFormat="1" ht="44.45" customHeight="1" thickBot="1">
      <c r="A13" s="483"/>
      <c r="B13" s="132"/>
      <c r="C13" s="480" t="s">
        <v>11</v>
      </c>
      <c r="D13" s="481"/>
      <c r="E13" s="481"/>
      <c r="F13" s="481"/>
      <c r="G13" s="481"/>
      <c r="H13" s="481"/>
      <c r="I13" s="481"/>
      <c r="J13" s="482"/>
    </row>
    <row r="14" spans="1:13" s="133" customFormat="1" ht="7.5" customHeight="1">
      <c r="A14" s="483"/>
      <c r="B14" s="132"/>
      <c r="C14" s="134"/>
      <c r="D14" s="134"/>
      <c r="E14" s="134"/>
    </row>
    <row r="15" spans="1:13" s="133" customFormat="1" thickBot="1">
      <c r="A15" s="483"/>
      <c r="B15" s="132"/>
      <c r="C15" s="466" t="s">
        <v>225</v>
      </c>
      <c r="D15" s="466"/>
      <c r="E15" s="466"/>
      <c r="F15" s="466"/>
      <c r="G15" s="466"/>
      <c r="H15" s="466"/>
      <c r="I15" s="466"/>
      <c r="J15" s="466"/>
    </row>
    <row r="16" spans="1:13" s="133" customFormat="1" ht="46.5" customHeight="1" thickBot="1">
      <c r="A16" s="483"/>
      <c r="B16" s="132"/>
      <c r="C16" s="480" t="s">
        <v>11</v>
      </c>
      <c r="D16" s="481"/>
      <c r="E16" s="481"/>
      <c r="F16" s="481"/>
      <c r="G16" s="481"/>
      <c r="H16" s="481"/>
      <c r="I16" s="481"/>
      <c r="J16" s="482"/>
    </row>
    <row r="17" spans="1:10" s="133" customFormat="1" ht="7.5" customHeight="1">
      <c r="A17" s="483"/>
      <c r="B17" s="132"/>
      <c r="C17" s="135"/>
      <c r="D17" s="135"/>
      <c r="E17" s="135"/>
    </row>
    <row r="18" spans="1:10" s="133" customFormat="1" ht="19.5" customHeight="1" thickBot="1">
      <c r="A18" s="483"/>
      <c r="B18" s="132"/>
      <c r="C18" s="484" t="s">
        <v>224</v>
      </c>
      <c r="D18" s="484"/>
      <c r="E18" s="484"/>
      <c r="F18" s="484"/>
      <c r="G18" s="484"/>
      <c r="H18" s="484"/>
      <c r="I18" s="484"/>
      <c r="J18" s="484"/>
    </row>
    <row r="19" spans="1:10" s="133" customFormat="1" ht="41.45" customHeight="1" thickBot="1">
      <c r="A19" s="483"/>
      <c r="B19" s="132"/>
      <c r="C19" s="480" t="s">
        <v>11</v>
      </c>
      <c r="D19" s="481"/>
      <c r="E19" s="481"/>
      <c r="F19" s="481"/>
      <c r="G19" s="481"/>
      <c r="H19" s="481"/>
      <c r="I19" s="481"/>
      <c r="J19" s="482"/>
    </row>
    <row r="20" spans="1:10" s="133" customFormat="1" ht="7.5" customHeight="1">
      <c r="A20" s="483"/>
      <c r="B20" s="132"/>
    </row>
    <row r="21" spans="1:10" s="133" customFormat="1" thickBot="1">
      <c r="A21" s="483"/>
      <c r="B21" s="132"/>
      <c r="C21" s="466" t="s">
        <v>223</v>
      </c>
      <c r="D21" s="466"/>
      <c r="E21" s="466"/>
      <c r="F21" s="466"/>
      <c r="G21" s="466"/>
      <c r="H21" s="466"/>
      <c r="I21" s="466"/>
      <c r="J21" s="466"/>
    </row>
    <row r="22" spans="1:10" s="133" customFormat="1" ht="38.450000000000003" customHeight="1" thickBot="1">
      <c r="A22" s="483"/>
      <c r="B22" s="132"/>
      <c r="C22" s="480" t="s">
        <v>11</v>
      </c>
      <c r="D22" s="481"/>
      <c r="E22" s="481"/>
      <c r="F22" s="481"/>
      <c r="G22" s="481"/>
      <c r="H22" s="481"/>
      <c r="I22" s="481"/>
      <c r="J22" s="482"/>
    </row>
    <row r="23" spans="1:10" ht="20.100000000000001" customHeight="1">
      <c r="A23" s="136"/>
    </row>
    <row r="24" spans="1:10" ht="20.100000000000001" customHeight="1">
      <c r="A24" s="136"/>
      <c r="B24" s="7"/>
      <c r="C24" s="465" t="s">
        <v>171</v>
      </c>
      <c r="D24" s="465"/>
      <c r="E24" s="137"/>
    </row>
    <row r="25" spans="1:10" ht="24.75" customHeight="1" thickBot="1">
      <c r="A25" s="136"/>
      <c r="C25" s="466" t="s">
        <v>221</v>
      </c>
      <c r="D25" s="466"/>
      <c r="E25" s="466"/>
      <c r="F25" s="466"/>
      <c r="G25" s="466"/>
      <c r="H25" s="466"/>
      <c r="I25" s="466"/>
      <c r="J25" s="466"/>
    </row>
    <row r="26" spans="1:10" s="121" customFormat="1" ht="45.95" customHeight="1" thickBot="1">
      <c r="A26" s="136"/>
      <c r="B26" s="132"/>
      <c r="C26" s="467" t="s">
        <v>11</v>
      </c>
      <c r="D26" s="468"/>
      <c r="E26" s="468"/>
      <c r="F26" s="468"/>
      <c r="G26" s="468"/>
      <c r="H26" s="468"/>
      <c r="I26" s="468"/>
      <c r="J26" s="469"/>
    </row>
    <row r="27" spans="1:10" ht="7.5" customHeight="1">
      <c r="A27" s="136"/>
      <c r="B27" s="132"/>
      <c r="C27" s="138"/>
      <c r="D27" s="138"/>
      <c r="E27" s="138"/>
    </row>
    <row r="28" spans="1:10" ht="24.6" customHeight="1" thickBot="1">
      <c r="A28" s="136"/>
      <c r="B28" s="132"/>
      <c r="C28" s="462" t="s">
        <v>172</v>
      </c>
      <c r="D28" s="462"/>
      <c r="E28" s="462"/>
      <c r="F28" s="462"/>
      <c r="G28" s="462"/>
      <c r="H28" s="462"/>
      <c r="I28" s="462"/>
      <c r="J28" s="462"/>
    </row>
    <row r="29" spans="1:10" s="121" customFormat="1" ht="90.6" customHeight="1" thickBot="1">
      <c r="A29" s="136"/>
      <c r="B29" s="132"/>
      <c r="C29" s="385" t="s">
        <v>11</v>
      </c>
      <c r="D29" s="463"/>
      <c r="E29" s="463"/>
      <c r="F29" s="463"/>
      <c r="G29" s="463"/>
      <c r="H29" s="463"/>
      <c r="I29" s="463"/>
      <c r="J29" s="464"/>
    </row>
    <row r="30" spans="1:10" ht="7.5" customHeight="1">
      <c r="A30" s="136"/>
      <c r="B30" s="132"/>
      <c r="C30" s="138"/>
      <c r="D30" s="138"/>
      <c r="E30" s="138"/>
    </row>
    <row r="31" spans="1:10" ht="24.6" customHeight="1" thickBot="1">
      <c r="A31" s="136"/>
      <c r="B31" s="132"/>
      <c r="C31" s="462" t="s">
        <v>222</v>
      </c>
      <c r="D31" s="462"/>
      <c r="E31" s="462"/>
      <c r="F31" s="462"/>
      <c r="G31" s="462"/>
      <c r="H31" s="462"/>
      <c r="I31" s="462"/>
      <c r="J31" s="462"/>
    </row>
    <row r="32" spans="1:10" s="121" customFormat="1" ht="48.95" customHeight="1" thickBot="1">
      <c r="A32" s="136"/>
      <c r="B32" s="132"/>
      <c r="C32" s="385" t="s">
        <v>11</v>
      </c>
      <c r="D32" s="463"/>
      <c r="E32" s="463"/>
      <c r="F32" s="463"/>
      <c r="G32" s="463"/>
      <c r="H32" s="463"/>
      <c r="I32" s="463"/>
      <c r="J32" s="464"/>
    </row>
    <row r="33" spans="3:10" ht="23.1" customHeight="1">
      <c r="C33" s="470" t="s">
        <v>104</v>
      </c>
      <c r="D33" s="470"/>
      <c r="E33" s="470"/>
      <c r="F33" s="470"/>
      <c r="G33" s="470"/>
      <c r="H33" s="470"/>
      <c r="I33" s="470"/>
      <c r="J33" s="470"/>
    </row>
  </sheetData>
  <sheetProtection algorithmName="SHA-512" hashValue="/4thvso+wXF+dhTzsGU+GicJfLxtolUofV/dnxsvL+OY9KQEwKr5le7n6KYoXPm2ZBZbd1ClFBzrgOQkG1xQ1Q==" saltValue="pezQp31yhozcYCcIP3T0hQ==" spinCount="100000" sheet="1" objects="1" scenarios="1"/>
  <protectedRanges>
    <protectedRange sqref="C3 C7:J9 C26 C29 C13 C16 C19 C22 C32" name="Range1"/>
  </protectedRanges>
  <mergeCells count="35">
    <mergeCell ref="C15:J15"/>
    <mergeCell ref="C22:J22"/>
    <mergeCell ref="C33:J33"/>
    <mergeCell ref="A3:A22"/>
    <mergeCell ref="C19:J19"/>
    <mergeCell ref="C18:J18"/>
    <mergeCell ref="C21:J21"/>
    <mergeCell ref="E9:G9"/>
    <mergeCell ref="C13:J13"/>
    <mergeCell ref="C12:J12"/>
    <mergeCell ref="C8:D8"/>
    <mergeCell ref="C3:J3"/>
    <mergeCell ref="C11:D11"/>
    <mergeCell ref="C6:D6"/>
    <mergeCell ref="H6:I6"/>
    <mergeCell ref="C16:J16"/>
    <mergeCell ref="E6:G6"/>
    <mergeCell ref="H7:I7"/>
    <mergeCell ref="C1:J1"/>
    <mergeCell ref="C5:H5"/>
    <mergeCell ref="C9:D9"/>
    <mergeCell ref="E8:G8"/>
    <mergeCell ref="C7:D7"/>
    <mergeCell ref="C2:G2"/>
    <mergeCell ref="H2:J2"/>
    <mergeCell ref="H8:I8"/>
    <mergeCell ref="H9:I9"/>
    <mergeCell ref="E7:G7"/>
    <mergeCell ref="C31:J31"/>
    <mergeCell ref="C32:J32"/>
    <mergeCell ref="C24:D24"/>
    <mergeCell ref="C25:J25"/>
    <mergeCell ref="C26:J26"/>
    <mergeCell ref="C28:J28"/>
    <mergeCell ref="C29:J29"/>
  </mergeCells>
  <printOptions horizontalCentered="1"/>
  <pageMargins left="0.31496062992126" right="0.28999999999999998" top="1.03" bottom="0.39370078740157499" header="0.36" footer="0.15748031496063"/>
  <pageSetup paperSize="9" scale="87" orientation="portrait" r:id="rId1"/>
  <headerFooter>
    <oddHeader>&amp;C&amp;"B Titr,Regular"
صندوق کارآفرینی امید
مدیریت ارزیابی طرح ها</oddHeader>
    <oddFooter>&amp;L4&amp;R&amp;"B Zar,Bold"&amp;8ویرایش دوم</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M28"/>
  <sheetViews>
    <sheetView showGridLines="0" showRowColHeaders="0" rightToLeft="1" zoomScaleNormal="100" zoomScaleSheetLayoutView="55" workbookViewId="0"/>
  </sheetViews>
  <sheetFormatPr defaultColWidth="9.7109375" defaultRowHeight="24.75" customHeight="1"/>
  <cols>
    <col min="1" max="1" width="12.42578125" style="70" customWidth="1"/>
    <col min="2" max="2" width="4.42578125" style="70" customWidth="1"/>
    <col min="3" max="3" width="13.85546875" style="70" customWidth="1"/>
    <col min="4" max="4" width="17.140625" style="70" customWidth="1"/>
    <col min="5" max="5" width="7.42578125" style="70" customWidth="1"/>
    <col min="6" max="6" width="5.42578125" style="70" customWidth="1"/>
    <col min="7" max="7" width="10.42578125" style="70" customWidth="1"/>
    <col min="8" max="8" width="15.85546875" style="70" customWidth="1"/>
    <col min="9" max="9" width="6.140625" style="70" customWidth="1"/>
    <col min="10" max="10" width="17.7109375" style="70" customWidth="1"/>
    <col min="11" max="15" width="9.7109375" style="70"/>
    <col min="16" max="16" width="11.140625" style="70" customWidth="1"/>
    <col min="17" max="16384" width="9.7109375" style="70"/>
  </cols>
  <sheetData>
    <row r="1" spans="1:13" ht="24.75" customHeight="1" thickBot="1">
      <c r="A1" s="7"/>
      <c r="B1" s="493" t="s">
        <v>249</v>
      </c>
      <c r="C1" s="493"/>
      <c r="D1" s="493"/>
      <c r="E1" s="493"/>
      <c r="F1" s="493"/>
      <c r="G1" s="493"/>
      <c r="H1" s="493"/>
      <c r="I1" s="493"/>
      <c r="J1" s="493"/>
    </row>
    <row r="2" spans="1:13" ht="27.6" customHeight="1">
      <c r="B2" s="85" t="s">
        <v>0</v>
      </c>
      <c r="C2" s="494" t="s">
        <v>179</v>
      </c>
      <c r="D2" s="527"/>
      <c r="E2" s="494" t="s">
        <v>248</v>
      </c>
      <c r="F2" s="495"/>
      <c r="G2" s="86" t="s">
        <v>1</v>
      </c>
      <c r="H2" s="87" t="s">
        <v>2</v>
      </c>
      <c r="I2" s="491" t="s">
        <v>228</v>
      </c>
      <c r="J2" s="492"/>
    </row>
    <row r="3" spans="1:13" ht="23.25" customHeight="1">
      <c r="A3" s="31"/>
      <c r="B3" s="88">
        <v>1</v>
      </c>
      <c r="C3" s="525" t="s">
        <v>11</v>
      </c>
      <c r="D3" s="526"/>
      <c r="E3" s="326">
        <v>0</v>
      </c>
      <c r="F3" s="328"/>
      <c r="G3" s="89" t="s">
        <v>11</v>
      </c>
      <c r="H3" s="56">
        <v>0</v>
      </c>
      <c r="I3" s="489">
        <f>H3*E3</f>
        <v>0</v>
      </c>
      <c r="J3" s="490"/>
      <c r="M3" s="90"/>
    </row>
    <row r="4" spans="1:13" ht="23.25" customHeight="1">
      <c r="B4" s="88">
        <v>2</v>
      </c>
      <c r="C4" s="525" t="s">
        <v>11</v>
      </c>
      <c r="D4" s="526"/>
      <c r="E4" s="326">
        <v>0</v>
      </c>
      <c r="F4" s="328"/>
      <c r="G4" s="89" t="s">
        <v>11</v>
      </c>
      <c r="H4" s="56">
        <v>0</v>
      </c>
      <c r="I4" s="489">
        <f>H4*E4</f>
        <v>0</v>
      </c>
      <c r="J4" s="490"/>
    </row>
    <row r="5" spans="1:13" ht="23.25" customHeight="1">
      <c r="B5" s="88">
        <v>3</v>
      </c>
      <c r="C5" s="525" t="s">
        <v>11</v>
      </c>
      <c r="D5" s="526"/>
      <c r="E5" s="326">
        <v>0</v>
      </c>
      <c r="F5" s="328"/>
      <c r="G5" s="89" t="s">
        <v>11</v>
      </c>
      <c r="H5" s="56">
        <v>0</v>
      </c>
      <c r="I5" s="489">
        <f>H5*E5</f>
        <v>0</v>
      </c>
      <c r="J5" s="490"/>
    </row>
    <row r="6" spans="1:13" ht="23.25" customHeight="1">
      <c r="B6" s="88">
        <v>4</v>
      </c>
      <c r="C6" s="525" t="s">
        <v>11</v>
      </c>
      <c r="D6" s="526"/>
      <c r="E6" s="326">
        <v>0</v>
      </c>
      <c r="F6" s="328"/>
      <c r="G6" s="89" t="s">
        <v>11</v>
      </c>
      <c r="H6" s="56">
        <v>0</v>
      </c>
      <c r="I6" s="489">
        <f>H6*E6</f>
        <v>0</v>
      </c>
      <c r="J6" s="490"/>
    </row>
    <row r="7" spans="1:13" ht="23.25" customHeight="1" thickBot="1">
      <c r="B7" s="88">
        <v>5</v>
      </c>
      <c r="C7" s="525" t="s">
        <v>11</v>
      </c>
      <c r="D7" s="526"/>
      <c r="E7" s="336">
        <v>0</v>
      </c>
      <c r="F7" s="338"/>
      <c r="G7" s="89" t="s">
        <v>11</v>
      </c>
      <c r="H7" s="56">
        <v>0</v>
      </c>
      <c r="I7" s="489">
        <f>H7*E7</f>
        <v>0</v>
      </c>
      <c r="J7" s="490"/>
    </row>
    <row r="8" spans="1:13" ht="23.25" customHeight="1" thickBot="1">
      <c r="B8" s="501" t="s">
        <v>3</v>
      </c>
      <c r="C8" s="502"/>
      <c r="D8" s="502"/>
      <c r="E8" s="502"/>
      <c r="F8" s="502"/>
      <c r="G8" s="502"/>
      <c r="H8" s="503"/>
      <c r="I8" s="417">
        <f>SUM(I3:J7)</f>
        <v>0</v>
      </c>
      <c r="J8" s="500"/>
    </row>
    <row r="9" spans="1:13" ht="20.100000000000001" customHeight="1"/>
    <row r="10" spans="1:13" ht="24.75" customHeight="1">
      <c r="B10" s="506" t="s">
        <v>195</v>
      </c>
      <c r="C10" s="506"/>
      <c r="D10" s="506"/>
    </row>
    <row r="11" spans="1:13" ht="23.1" customHeight="1" thickBot="1">
      <c r="B11" s="74" t="s">
        <v>196</v>
      </c>
      <c r="C11" s="74"/>
      <c r="D11" s="74"/>
      <c r="E11" s="512"/>
      <c r="F11" s="512"/>
      <c r="G11" s="512"/>
      <c r="H11" s="512"/>
      <c r="I11" s="512"/>
      <c r="J11" s="512"/>
    </row>
    <row r="12" spans="1:13" ht="36.6" customHeight="1">
      <c r="B12" s="508" t="s">
        <v>25</v>
      </c>
      <c r="C12" s="509"/>
      <c r="D12" s="521" t="s">
        <v>38</v>
      </c>
      <c r="E12" s="522"/>
      <c r="F12" s="517" t="s">
        <v>217</v>
      </c>
      <c r="G12" s="518"/>
      <c r="H12" s="91" t="s">
        <v>63</v>
      </c>
      <c r="I12" s="92" t="s">
        <v>62</v>
      </c>
      <c r="J12" s="93" t="s">
        <v>56</v>
      </c>
    </row>
    <row r="13" spans="1:13" ht="29.25" customHeight="1" thickBot="1">
      <c r="B13" s="510">
        <v>2000</v>
      </c>
      <c r="C13" s="511"/>
      <c r="D13" s="523" t="s">
        <v>11</v>
      </c>
      <c r="E13" s="524"/>
      <c r="F13" s="519">
        <v>0</v>
      </c>
      <c r="G13" s="520"/>
      <c r="H13" s="94">
        <v>0</v>
      </c>
      <c r="I13" s="95">
        <v>0</v>
      </c>
      <c r="J13" s="2">
        <f>ROUND(H13*(1-I13),0)</f>
        <v>0</v>
      </c>
    </row>
    <row r="14" spans="1:13" ht="19.5" customHeight="1">
      <c r="B14" s="507" t="s">
        <v>39</v>
      </c>
      <c r="C14" s="507"/>
      <c r="D14" s="507"/>
      <c r="E14" s="507"/>
      <c r="F14" s="507"/>
      <c r="G14" s="507"/>
      <c r="H14" s="507"/>
      <c r="I14" s="507"/>
      <c r="J14" s="507"/>
    </row>
    <row r="15" spans="1:13" ht="18.75" customHeight="1" thickBot="1">
      <c r="E15" s="96"/>
    </row>
    <row r="16" spans="1:13" ht="39" customHeight="1" thickBot="1">
      <c r="B16" s="513" t="s">
        <v>6</v>
      </c>
      <c r="C16" s="514"/>
      <c r="D16" s="97" t="s">
        <v>7</v>
      </c>
      <c r="E16" s="98" t="s">
        <v>124</v>
      </c>
      <c r="F16" s="515" t="s">
        <v>213</v>
      </c>
      <c r="G16" s="516"/>
      <c r="H16" s="99" t="s">
        <v>212</v>
      </c>
      <c r="I16" s="100" t="s">
        <v>60</v>
      </c>
      <c r="J16" s="101" t="s">
        <v>216</v>
      </c>
    </row>
    <row r="17" spans="2:10" ht="24.75" customHeight="1">
      <c r="B17" s="504" t="s">
        <v>125</v>
      </c>
      <c r="C17" s="505"/>
      <c r="D17" s="102" t="s">
        <v>11</v>
      </c>
      <c r="E17" s="103">
        <v>0</v>
      </c>
      <c r="F17" s="496">
        <v>221</v>
      </c>
      <c r="G17" s="497"/>
      <c r="H17" s="37">
        <f>F17*E17</f>
        <v>0</v>
      </c>
      <c r="I17" s="104">
        <v>0</v>
      </c>
      <c r="J17" s="17">
        <f>ROUND(H17*(1-I17),0)</f>
        <v>0</v>
      </c>
    </row>
    <row r="18" spans="2:10" ht="24.75" customHeight="1" thickBot="1">
      <c r="B18" s="532" t="s">
        <v>126</v>
      </c>
      <c r="C18" s="533"/>
      <c r="D18" s="105" t="s">
        <v>11</v>
      </c>
      <c r="E18" s="106">
        <v>0</v>
      </c>
      <c r="F18" s="530">
        <v>0</v>
      </c>
      <c r="G18" s="531"/>
      <c r="H18" s="38">
        <f>F18*E18</f>
        <v>0</v>
      </c>
      <c r="I18" s="107">
        <v>0</v>
      </c>
      <c r="J18" s="18">
        <f>ROUND(H18*(1-I18),0)</f>
        <v>0</v>
      </c>
    </row>
    <row r="19" spans="2:10" ht="24.75" customHeight="1" thickBot="1">
      <c r="B19" s="501" t="s">
        <v>3</v>
      </c>
      <c r="C19" s="502"/>
      <c r="D19" s="502"/>
      <c r="E19" s="502"/>
      <c r="F19" s="502"/>
      <c r="G19" s="502"/>
      <c r="H19" s="62">
        <f>H18+H17</f>
        <v>0</v>
      </c>
      <c r="I19" s="39">
        <f>IF(H19=0,0,(H19-J19)/H19)</f>
        <v>0</v>
      </c>
      <c r="J19" s="5">
        <f>J18+J17</f>
        <v>0</v>
      </c>
    </row>
    <row r="21" spans="2:10" ht="24.75" customHeight="1" thickBot="1">
      <c r="B21" s="74" t="s">
        <v>197</v>
      </c>
      <c r="C21" s="74"/>
      <c r="D21" s="74"/>
      <c r="E21" s="74"/>
      <c r="F21" s="74"/>
      <c r="G21" s="74"/>
      <c r="H21" s="74"/>
      <c r="I21" s="74"/>
    </row>
    <row r="22" spans="2:10" ht="41.45" customHeight="1" thickBot="1">
      <c r="B22" s="108" t="s">
        <v>0</v>
      </c>
      <c r="C22" s="536" t="s">
        <v>6</v>
      </c>
      <c r="D22" s="537"/>
      <c r="E22" s="109" t="s">
        <v>9</v>
      </c>
      <c r="F22" s="498" t="s">
        <v>214</v>
      </c>
      <c r="G22" s="498"/>
      <c r="H22" s="110" t="s">
        <v>215</v>
      </c>
      <c r="I22" s="111" t="s">
        <v>60</v>
      </c>
      <c r="J22" s="101" t="s">
        <v>216</v>
      </c>
    </row>
    <row r="23" spans="2:10" ht="24.75" customHeight="1">
      <c r="B23" s="112">
        <v>1</v>
      </c>
      <c r="C23" s="538" t="s">
        <v>11</v>
      </c>
      <c r="D23" s="539"/>
      <c r="E23" s="113">
        <v>0</v>
      </c>
      <c r="F23" s="499">
        <v>0</v>
      </c>
      <c r="G23" s="499"/>
      <c r="H23" s="40">
        <f>F23*E23</f>
        <v>0</v>
      </c>
      <c r="I23" s="114">
        <v>0</v>
      </c>
      <c r="J23" s="17">
        <f>ROUND(H23*(1-I23),0)</f>
        <v>0</v>
      </c>
    </row>
    <row r="24" spans="2:10" ht="24.75" customHeight="1">
      <c r="B24" s="88">
        <v>2</v>
      </c>
      <c r="C24" s="540" t="s">
        <v>11</v>
      </c>
      <c r="D24" s="541"/>
      <c r="E24" s="115">
        <v>0</v>
      </c>
      <c r="F24" s="528">
        <v>0</v>
      </c>
      <c r="G24" s="528"/>
      <c r="H24" s="40">
        <f>F24*E24</f>
        <v>0</v>
      </c>
      <c r="I24" s="116">
        <v>0</v>
      </c>
      <c r="J24" s="18">
        <f>ROUND(H24*(1-I24),0)</f>
        <v>0</v>
      </c>
    </row>
    <row r="25" spans="2:10" ht="24.75" customHeight="1">
      <c r="B25" s="88">
        <v>3</v>
      </c>
      <c r="C25" s="540" t="s">
        <v>11</v>
      </c>
      <c r="D25" s="541"/>
      <c r="E25" s="115">
        <v>0</v>
      </c>
      <c r="F25" s="528">
        <v>0</v>
      </c>
      <c r="G25" s="528"/>
      <c r="H25" s="40">
        <f>F25*E25</f>
        <v>0</v>
      </c>
      <c r="I25" s="116">
        <v>0</v>
      </c>
      <c r="J25" s="18">
        <f>ROUND(H25*(1-I25),0)</f>
        <v>0</v>
      </c>
    </row>
    <row r="26" spans="2:10" ht="24.75" customHeight="1">
      <c r="B26" s="88">
        <v>4</v>
      </c>
      <c r="C26" s="540" t="s">
        <v>11</v>
      </c>
      <c r="D26" s="541"/>
      <c r="E26" s="115">
        <v>0</v>
      </c>
      <c r="F26" s="528">
        <v>0</v>
      </c>
      <c r="G26" s="528"/>
      <c r="H26" s="40">
        <f>F26*E26</f>
        <v>0</v>
      </c>
      <c r="I26" s="116">
        <v>0</v>
      </c>
      <c r="J26" s="18">
        <f>ROUND(H26*(1-I26),0)</f>
        <v>0</v>
      </c>
    </row>
    <row r="27" spans="2:10" ht="24.75" customHeight="1" thickBot="1">
      <c r="B27" s="117">
        <v>5</v>
      </c>
      <c r="C27" s="534" t="s">
        <v>11</v>
      </c>
      <c r="D27" s="535"/>
      <c r="E27" s="118">
        <v>0</v>
      </c>
      <c r="F27" s="529">
        <v>0</v>
      </c>
      <c r="G27" s="529"/>
      <c r="H27" s="40">
        <f>F27*E27</f>
        <v>0</v>
      </c>
      <c r="I27" s="116">
        <v>0</v>
      </c>
      <c r="J27" s="18">
        <f>ROUND(H27*(1-I27),0)</f>
        <v>0</v>
      </c>
    </row>
    <row r="28" spans="2:10" ht="24.75" customHeight="1" thickBot="1">
      <c r="B28" s="501" t="s">
        <v>3</v>
      </c>
      <c r="C28" s="502"/>
      <c r="D28" s="502"/>
      <c r="E28" s="502"/>
      <c r="F28" s="502"/>
      <c r="G28" s="502"/>
      <c r="H28" s="62">
        <f>SUM(H23:H27)</f>
        <v>0</v>
      </c>
      <c r="I28" s="39">
        <f>IF(H28=0,0,(H28-J28)/H28)</f>
        <v>0</v>
      </c>
      <c r="J28" s="5">
        <f>SUM(J23:J27)</f>
        <v>0</v>
      </c>
    </row>
  </sheetData>
  <sheetProtection algorithmName="SHA-512" hashValue="fIvCYAXqlI/XFgkPwq5QkhsNGYdLuT9DHnuf7tWxA2lLFgOoD9TmX7Sud62ymf2NXximSyvpbsB5umHT1q4Dhg==" saltValue="5SOBFt9jRdviiZ3W/CYcPQ==" spinCount="100000" sheet="1" objects="1" scenarios="1"/>
  <protectedRanges>
    <protectedRange sqref="C3:H7 D13:I13 D17:G18 I17:I18 C23:G27 I23:I27" name="Range1"/>
  </protectedRanges>
  <mergeCells count="49">
    <mergeCell ref="F26:G26"/>
    <mergeCell ref="F27:G27"/>
    <mergeCell ref="B28:G28"/>
    <mergeCell ref="F18:G18"/>
    <mergeCell ref="B18:C18"/>
    <mergeCell ref="B19:G19"/>
    <mergeCell ref="C27:D27"/>
    <mergeCell ref="C22:D22"/>
    <mergeCell ref="C23:D23"/>
    <mergeCell ref="C24:D24"/>
    <mergeCell ref="C25:D25"/>
    <mergeCell ref="C26:D26"/>
    <mergeCell ref="F24:G24"/>
    <mergeCell ref="F25:G25"/>
    <mergeCell ref="C7:D7"/>
    <mergeCell ref="C2:D2"/>
    <mergeCell ref="C3:D3"/>
    <mergeCell ref="C4:D4"/>
    <mergeCell ref="C5:D5"/>
    <mergeCell ref="C6:D6"/>
    <mergeCell ref="F17:G17"/>
    <mergeCell ref="F22:G22"/>
    <mergeCell ref="F23:G23"/>
    <mergeCell ref="I8:J8"/>
    <mergeCell ref="B8:H8"/>
    <mergeCell ref="B17:C17"/>
    <mergeCell ref="B10:D10"/>
    <mergeCell ref="B14:J14"/>
    <mergeCell ref="B12:C13"/>
    <mergeCell ref="E11:J11"/>
    <mergeCell ref="B16:C16"/>
    <mergeCell ref="F16:G16"/>
    <mergeCell ref="F12:G12"/>
    <mergeCell ref="F13:G13"/>
    <mergeCell ref="D12:E12"/>
    <mergeCell ref="D13:E13"/>
    <mergeCell ref="B1:J1"/>
    <mergeCell ref="E2:F2"/>
    <mergeCell ref="E3:F3"/>
    <mergeCell ref="E4:F4"/>
    <mergeCell ref="E5:F5"/>
    <mergeCell ref="E6:F6"/>
    <mergeCell ref="E7:F7"/>
    <mergeCell ref="I7:J7"/>
    <mergeCell ref="I2:J2"/>
    <mergeCell ref="I3:J3"/>
    <mergeCell ref="I4:J4"/>
    <mergeCell ref="I5:J5"/>
    <mergeCell ref="I6:J6"/>
  </mergeCells>
  <dataValidations count="6">
    <dataValidation type="whole" operator="greaterThanOrEqual" allowBlank="1" showInputMessage="1" showErrorMessage="1" errorTitle="توجه" error="این خانه صرفا با جایگذاری اعداد تکمیل می شود" sqref="J13 J17:J18 J23:J27" xr:uid="{00000000-0002-0000-0400-000000000000}">
      <formula1>0</formula1>
    </dataValidation>
    <dataValidation type="whole" operator="greaterThanOrEqual" allowBlank="1" showInputMessage="1" showErrorMessage="1" errorTitle="خطا در تکمیل اطلاعات" error="این خانه تنها با عدد تکمیل می شود" sqref="H3:H7 H13 E3:F7" xr:uid="{00000000-0002-0000-0400-000001000000}">
      <formula1>0</formula1>
    </dataValidation>
    <dataValidation type="decimal" allowBlank="1" showInputMessage="1" showErrorMessage="1" errorTitle="خطا در ورد اطلاعات" error="این خانه با ورود عددی بین 0 و 100 تکمیل می شود" sqref="I13" xr:uid="{00000000-0002-0000-0400-000002000000}">
      <formula1>0</formula1>
      <formula2>1</formula2>
    </dataValidation>
    <dataValidation type="whole" operator="greaterThanOrEqual" allowBlank="1" showInputMessage="1" showErrorMessage="1" errorTitle="خطا در ورود اطلاعات" error="این خانه تنها با عدد تکمیل می شود" sqref="E23:F27 E17:F18" xr:uid="{00000000-0002-0000-0400-000003000000}">
      <formula1>0</formula1>
    </dataValidation>
    <dataValidation type="decimal" allowBlank="1" showInputMessage="1" showErrorMessage="1" errorTitle="خطا در ورود اطلاعات" error="این خانه با ورود عددی بین 0 و 100 تکمیل می شود_x000a_" sqref="I23:I27 I17:I18" xr:uid="{00000000-0002-0000-0400-000004000000}">
      <formula1>0</formula1>
      <formula2>1</formula2>
    </dataValidation>
    <dataValidation operator="greaterThanOrEqual" allowBlank="1" showInputMessage="1" showErrorMessage="1" errorTitle="خطا در تکمیل اطلاعات" error="این خانه تنها با عدد تکمیل می شود" sqref="D13:E13" xr:uid="{00000000-0002-0000-0400-000005000000}"/>
  </dataValidations>
  <pageMargins left="0.39370078740157483" right="0.39370078740157483" top="1.2598425196850394" bottom="0.39370078740157483" header="0.31496062992125984" footer="0.15748031496062992"/>
  <pageSetup paperSize="9" scale="96" orientation="portrait" r:id="rId1"/>
  <headerFooter>
    <oddHeader>&amp;C&amp;"B Titr,Regular"
صندوق کارآفرینی امید
مدیریت ارزیابی طرح ها</oddHeader>
    <oddFooter>&amp;L5&amp;R&amp;"B Zar,Bold"&amp;8ویرایش دوم</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6"/>
  <sheetViews>
    <sheetView showGridLines="0" showRowColHeaders="0" rightToLeft="1" zoomScaleNormal="100" workbookViewId="0"/>
  </sheetViews>
  <sheetFormatPr defaultColWidth="9" defaultRowHeight="18.75"/>
  <cols>
    <col min="1" max="1" width="10.42578125" style="175" customWidth="1"/>
    <col min="2" max="2" width="2.42578125" style="175" customWidth="1"/>
    <col min="3" max="3" width="3" style="175" customWidth="1"/>
    <col min="4" max="4" width="35.42578125" style="175" customWidth="1"/>
    <col min="5" max="5" width="19" style="175" customWidth="1"/>
    <col min="6" max="6" width="4.42578125" style="175" customWidth="1"/>
    <col min="7" max="7" width="5.140625" style="175" customWidth="1"/>
    <col min="8" max="8" width="3.85546875" style="175" customWidth="1"/>
    <col min="9" max="9" width="4.85546875" style="175" customWidth="1"/>
    <col min="10" max="10" width="8.140625" style="175" customWidth="1"/>
    <col min="11" max="11" width="14.42578125" style="175" customWidth="1"/>
    <col min="12" max="16384" width="9" style="175"/>
  </cols>
  <sheetData>
    <row r="1" spans="1:11" s="70" customFormat="1" ht="24.75" customHeight="1" thickBot="1">
      <c r="A1" s="7"/>
      <c r="C1" s="74" t="s">
        <v>237</v>
      </c>
      <c r="D1" s="74"/>
      <c r="E1" s="74"/>
      <c r="F1" s="74"/>
      <c r="G1" s="74"/>
      <c r="H1" s="74"/>
    </row>
    <row r="2" spans="1:11" s="70" customFormat="1" ht="39" customHeight="1" thickBot="1">
      <c r="C2" s="108" t="s">
        <v>0</v>
      </c>
      <c r="D2" s="168" t="s">
        <v>57</v>
      </c>
      <c r="E2" s="168" t="s">
        <v>8</v>
      </c>
      <c r="F2" s="169" t="s">
        <v>106</v>
      </c>
      <c r="G2" s="169" t="s">
        <v>82</v>
      </c>
      <c r="H2" s="170" t="s">
        <v>9</v>
      </c>
      <c r="I2" s="552" t="s">
        <v>59</v>
      </c>
      <c r="J2" s="553"/>
      <c r="K2" s="100" t="s">
        <v>61</v>
      </c>
    </row>
    <row r="3" spans="1:11" s="70" customFormat="1" ht="18" customHeight="1">
      <c r="A3" s="554" t="s">
        <v>107</v>
      </c>
      <c r="C3" s="112">
        <v>1</v>
      </c>
      <c r="D3" s="171" t="s">
        <v>11</v>
      </c>
      <c r="E3" s="172" t="s">
        <v>11</v>
      </c>
      <c r="F3" s="173">
        <v>0</v>
      </c>
      <c r="G3" s="172" t="s">
        <v>11</v>
      </c>
      <c r="H3" s="174">
        <v>0</v>
      </c>
      <c r="I3" s="550">
        <v>0</v>
      </c>
      <c r="J3" s="551"/>
      <c r="K3" s="3">
        <f t="shared" ref="K3:K27" si="0">I3*H3</f>
        <v>0</v>
      </c>
    </row>
    <row r="4" spans="1:11" s="70" customFormat="1" ht="18" customHeight="1">
      <c r="A4" s="554"/>
      <c r="C4" s="88">
        <v>2</v>
      </c>
      <c r="D4" s="171" t="s">
        <v>11</v>
      </c>
      <c r="E4" s="172" t="s">
        <v>11</v>
      </c>
      <c r="F4" s="173">
        <v>0</v>
      </c>
      <c r="G4" s="172" t="s">
        <v>11</v>
      </c>
      <c r="H4" s="174">
        <v>0</v>
      </c>
      <c r="I4" s="550">
        <v>0</v>
      </c>
      <c r="J4" s="551"/>
      <c r="K4" s="4">
        <f t="shared" si="0"/>
        <v>0</v>
      </c>
    </row>
    <row r="5" spans="1:11" s="70" customFormat="1" ht="18" customHeight="1">
      <c r="A5" s="554"/>
      <c r="C5" s="88">
        <v>3</v>
      </c>
      <c r="D5" s="171" t="s">
        <v>11</v>
      </c>
      <c r="E5" s="172" t="s">
        <v>11</v>
      </c>
      <c r="F5" s="173">
        <v>0</v>
      </c>
      <c r="G5" s="172" t="s">
        <v>11</v>
      </c>
      <c r="H5" s="174">
        <v>0</v>
      </c>
      <c r="I5" s="550">
        <v>0</v>
      </c>
      <c r="J5" s="551"/>
      <c r="K5" s="4">
        <f t="shared" si="0"/>
        <v>0</v>
      </c>
    </row>
    <row r="6" spans="1:11" s="70" customFormat="1" ht="18" customHeight="1">
      <c r="A6" s="554"/>
      <c r="C6" s="88">
        <v>4</v>
      </c>
      <c r="D6" s="171" t="s">
        <v>11</v>
      </c>
      <c r="E6" s="172" t="s">
        <v>11</v>
      </c>
      <c r="F6" s="173">
        <v>0</v>
      </c>
      <c r="G6" s="172" t="s">
        <v>11</v>
      </c>
      <c r="H6" s="174">
        <v>0</v>
      </c>
      <c r="I6" s="550">
        <v>0</v>
      </c>
      <c r="J6" s="551"/>
      <c r="K6" s="4">
        <f t="shared" si="0"/>
        <v>0</v>
      </c>
    </row>
    <row r="7" spans="1:11" s="70" customFormat="1" ht="18" customHeight="1">
      <c r="A7" s="554"/>
      <c r="C7" s="88">
        <v>5</v>
      </c>
      <c r="D7" s="171" t="s">
        <v>11</v>
      </c>
      <c r="E7" s="172" t="s">
        <v>11</v>
      </c>
      <c r="F7" s="173">
        <v>0</v>
      </c>
      <c r="G7" s="172" t="s">
        <v>11</v>
      </c>
      <c r="H7" s="174">
        <v>0</v>
      </c>
      <c r="I7" s="550">
        <v>0</v>
      </c>
      <c r="J7" s="551"/>
      <c r="K7" s="4">
        <f t="shared" si="0"/>
        <v>0</v>
      </c>
    </row>
    <row r="8" spans="1:11" s="70" customFormat="1" ht="18" customHeight="1">
      <c r="A8" s="554"/>
      <c r="C8" s="88">
        <v>6</v>
      </c>
      <c r="D8" s="171" t="s">
        <v>11</v>
      </c>
      <c r="E8" s="172" t="s">
        <v>11</v>
      </c>
      <c r="F8" s="173">
        <v>0</v>
      </c>
      <c r="G8" s="172" t="s">
        <v>11</v>
      </c>
      <c r="H8" s="174">
        <v>0</v>
      </c>
      <c r="I8" s="550">
        <v>0</v>
      </c>
      <c r="J8" s="551"/>
      <c r="K8" s="4">
        <f t="shared" si="0"/>
        <v>0</v>
      </c>
    </row>
    <row r="9" spans="1:11" s="70" customFormat="1" ht="18" customHeight="1">
      <c r="A9" s="554"/>
      <c r="C9" s="88">
        <v>7</v>
      </c>
      <c r="D9" s="171" t="s">
        <v>11</v>
      </c>
      <c r="E9" s="172" t="s">
        <v>11</v>
      </c>
      <c r="F9" s="173">
        <v>0</v>
      </c>
      <c r="G9" s="172" t="s">
        <v>11</v>
      </c>
      <c r="H9" s="174">
        <v>0</v>
      </c>
      <c r="I9" s="550">
        <v>0</v>
      </c>
      <c r="J9" s="551"/>
      <c r="K9" s="4">
        <f t="shared" si="0"/>
        <v>0</v>
      </c>
    </row>
    <row r="10" spans="1:11" s="70" customFormat="1" ht="18" customHeight="1">
      <c r="A10" s="554"/>
      <c r="C10" s="88">
        <v>8</v>
      </c>
      <c r="D10" s="171" t="s">
        <v>11</v>
      </c>
      <c r="E10" s="172" t="s">
        <v>11</v>
      </c>
      <c r="F10" s="173">
        <v>0</v>
      </c>
      <c r="G10" s="172" t="s">
        <v>11</v>
      </c>
      <c r="H10" s="174">
        <v>0</v>
      </c>
      <c r="I10" s="550">
        <v>0</v>
      </c>
      <c r="J10" s="551"/>
      <c r="K10" s="4">
        <f t="shared" si="0"/>
        <v>0</v>
      </c>
    </row>
    <row r="11" spans="1:11" s="70" customFormat="1" ht="18" customHeight="1">
      <c r="A11" s="554"/>
      <c r="C11" s="88">
        <v>9</v>
      </c>
      <c r="D11" s="171" t="s">
        <v>11</v>
      </c>
      <c r="E11" s="172" t="s">
        <v>11</v>
      </c>
      <c r="F11" s="173">
        <v>0</v>
      </c>
      <c r="G11" s="172" t="s">
        <v>11</v>
      </c>
      <c r="H11" s="174">
        <v>0</v>
      </c>
      <c r="I11" s="550">
        <v>0</v>
      </c>
      <c r="J11" s="551"/>
      <c r="K11" s="4">
        <f t="shared" si="0"/>
        <v>0</v>
      </c>
    </row>
    <row r="12" spans="1:11" ht="18" customHeight="1">
      <c r="A12" s="554"/>
      <c r="B12" s="70"/>
      <c r="C12" s="88">
        <v>10</v>
      </c>
      <c r="D12" s="171" t="s">
        <v>11</v>
      </c>
      <c r="E12" s="172" t="s">
        <v>11</v>
      </c>
      <c r="F12" s="173">
        <v>0</v>
      </c>
      <c r="G12" s="172" t="s">
        <v>11</v>
      </c>
      <c r="H12" s="174">
        <v>0</v>
      </c>
      <c r="I12" s="550">
        <v>0</v>
      </c>
      <c r="J12" s="551"/>
      <c r="K12" s="4">
        <f t="shared" si="0"/>
        <v>0</v>
      </c>
    </row>
    <row r="13" spans="1:11" ht="18" customHeight="1">
      <c r="A13" s="554"/>
      <c r="B13" s="70"/>
      <c r="C13" s="88">
        <v>11</v>
      </c>
      <c r="D13" s="171" t="s">
        <v>11</v>
      </c>
      <c r="E13" s="172" t="s">
        <v>11</v>
      </c>
      <c r="F13" s="173">
        <v>0</v>
      </c>
      <c r="G13" s="172" t="s">
        <v>11</v>
      </c>
      <c r="H13" s="174">
        <v>0</v>
      </c>
      <c r="I13" s="550">
        <v>0</v>
      </c>
      <c r="J13" s="551"/>
      <c r="K13" s="4">
        <f t="shared" si="0"/>
        <v>0</v>
      </c>
    </row>
    <row r="14" spans="1:11" s="70" customFormat="1" ht="18" customHeight="1">
      <c r="A14" s="554"/>
      <c r="C14" s="88">
        <v>12</v>
      </c>
      <c r="D14" s="171" t="s">
        <v>11</v>
      </c>
      <c r="E14" s="172" t="s">
        <v>11</v>
      </c>
      <c r="F14" s="173">
        <v>0</v>
      </c>
      <c r="G14" s="172" t="s">
        <v>11</v>
      </c>
      <c r="H14" s="174">
        <v>0</v>
      </c>
      <c r="I14" s="550">
        <v>0</v>
      </c>
      <c r="J14" s="551"/>
      <c r="K14" s="4">
        <f t="shared" si="0"/>
        <v>0</v>
      </c>
    </row>
    <row r="15" spans="1:11" ht="18" customHeight="1">
      <c r="A15" s="554"/>
      <c r="B15" s="70"/>
      <c r="C15" s="88">
        <v>13</v>
      </c>
      <c r="D15" s="171" t="s">
        <v>11</v>
      </c>
      <c r="E15" s="172" t="s">
        <v>11</v>
      </c>
      <c r="F15" s="173">
        <v>0</v>
      </c>
      <c r="G15" s="172" t="s">
        <v>11</v>
      </c>
      <c r="H15" s="174">
        <v>0</v>
      </c>
      <c r="I15" s="550">
        <v>0</v>
      </c>
      <c r="J15" s="551"/>
      <c r="K15" s="4">
        <f t="shared" si="0"/>
        <v>0</v>
      </c>
    </row>
    <row r="16" spans="1:11" s="70" customFormat="1" ht="18" customHeight="1">
      <c r="A16" s="554"/>
      <c r="C16" s="88">
        <v>14</v>
      </c>
      <c r="D16" s="171" t="s">
        <v>11</v>
      </c>
      <c r="E16" s="172" t="s">
        <v>11</v>
      </c>
      <c r="F16" s="173">
        <v>0</v>
      </c>
      <c r="G16" s="172" t="s">
        <v>11</v>
      </c>
      <c r="H16" s="174">
        <v>0</v>
      </c>
      <c r="I16" s="550">
        <v>0</v>
      </c>
      <c r="J16" s="551"/>
      <c r="K16" s="4">
        <f t="shared" si="0"/>
        <v>0</v>
      </c>
    </row>
    <row r="17" spans="1:11" s="70" customFormat="1" ht="18" customHeight="1">
      <c r="A17" s="554"/>
      <c r="C17" s="88">
        <v>15</v>
      </c>
      <c r="D17" s="171" t="s">
        <v>11</v>
      </c>
      <c r="E17" s="172" t="s">
        <v>11</v>
      </c>
      <c r="F17" s="173">
        <v>0</v>
      </c>
      <c r="G17" s="172" t="s">
        <v>11</v>
      </c>
      <c r="H17" s="174">
        <v>0</v>
      </c>
      <c r="I17" s="550">
        <v>0</v>
      </c>
      <c r="J17" s="551"/>
      <c r="K17" s="4">
        <f t="shared" si="0"/>
        <v>0</v>
      </c>
    </row>
    <row r="18" spans="1:11" s="70" customFormat="1" ht="18" customHeight="1">
      <c r="A18" s="554"/>
      <c r="C18" s="88">
        <v>16</v>
      </c>
      <c r="D18" s="171" t="s">
        <v>11</v>
      </c>
      <c r="E18" s="172" t="s">
        <v>11</v>
      </c>
      <c r="F18" s="173">
        <v>0</v>
      </c>
      <c r="G18" s="172" t="s">
        <v>11</v>
      </c>
      <c r="H18" s="174">
        <v>0</v>
      </c>
      <c r="I18" s="550">
        <v>0</v>
      </c>
      <c r="J18" s="551"/>
      <c r="K18" s="4">
        <f t="shared" si="0"/>
        <v>0</v>
      </c>
    </row>
    <row r="19" spans="1:11" s="70" customFormat="1" ht="18" customHeight="1">
      <c r="A19" s="554"/>
      <c r="C19" s="88">
        <v>17</v>
      </c>
      <c r="D19" s="171" t="s">
        <v>11</v>
      </c>
      <c r="E19" s="172" t="s">
        <v>11</v>
      </c>
      <c r="F19" s="173">
        <v>0</v>
      </c>
      <c r="G19" s="172" t="s">
        <v>11</v>
      </c>
      <c r="H19" s="174">
        <v>0</v>
      </c>
      <c r="I19" s="550">
        <v>0</v>
      </c>
      <c r="J19" s="551"/>
      <c r="K19" s="4">
        <f>I19*H19</f>
        <v>0</v>
      </c>
    </row>
    <row r="20" spans="1:11" s="70" customFormat="1" ht="18" customHeight="1">
      <c r="A20" s="554"/>
      <c r="C20" s="88">
        <v>18</v>
      </c>
      <c r="D20" s="171" t="s">
        <v>11</v>
      </c>
      <c r="E20" s="172" t="s">
        <v>11</v>
      </c>
      <c r="F20" s="173">
        <v>0</v>
      </c>
      <c r="G20" s="172" t="s">
        <v>11</v>
      </c>
      <c r="H20" s="174">
        <v>0</v>
      </c>
      <c r="I20" s="550">
        <v>0</v>
      </c>
      <c r="J20" s="551"/>
      <c r="K20" s="4">
        <f>I20*H20</f>
        <v>0</v>
      </c>
    </row>
    <row r="21" spans="1:11" ht="18" customHeight="1">
      <c r="A21" s="554"/>
      <c r="B21" s="70"/>
      <c r="C21" s="88">
        <v>19</v>
      </c>
      <c r="D21" s="171" t="s">
        <v>11</v>
      </c>
      <c r="E21" s="172" t="s">
        <v>11</v>
      </c>
      <c r="F21" s="173">
        <v>0</v>
      </c>
      <c r="G21" s="172" t="s">
        <v>11</v>
      </c>
      <c r="H21" s="174">
        <v>0</v>
      </c>
      <c r="I21" s="550">
        <v>0</v>
      </c>
      <c r="J21" s="551"/>
      <c r="K21" s="4">
        <f>I21*H21</f>
        <v>0</v>
      </c>
    </row>
    <row r="22" spans="1:11" s="70" customFormat="1" ht="18" customHeight="1">
      <c r="A22" s="176"/>
      <c r="C22" s="88">
        <v>20</v>
      </c>
      <c r="D22" s="171" t="s">
        <v>11</v>
      </c>
      <c r="E22" s="172" t="s">
        <v>11</v>
      </c>
      <c r="F22" s="173">
        <v>0</v>
      </c>
      <c r="G22" s="172" t="s">
        <v>11</v>
      </c>
      <c r="H22" s="174">
        <v>0</v>
      </c>
      <c r="I22" s="550">
        <v>0</v>
      </c>
      <c r="J22" s="551"/>
      <c r="K22" s="4">
        <f t="shared" si="0"/>
        <v>0</v>
      </c>
    </row>
    <row r="23" spans="1:11" s="70" customFormat="1" ht="18" customHeight="1">
      <c r="A23" s="176"/>
      <c r="C23" s="88">
        <v>21</v>
      </c>
      <c r="D23" s="171" t="s">
        <v>11</v>
      </c>
      <c r="E23" s="172" t="s">
        <v>11</v>
      </c>
      <c r="F23" s="173">
        <v>0</v>
      </c>
      <c r="G23" s="172" t="s">
        <v>11</v>
      </c>
      <c r="H23" s="174">
        <v>0</v>
      </c>
      <c r="I23" s="550">
        <v>0</v>
      </c>
      <c r="J23" s="551"/>
      <c r="K23" s="4">
        <f t="shared" si="0"/>
        <v>0</v>
      </c>
    </row>
    <row r="24" spans="1:11" ht="18" customHeight="1">
      <c r="A24" s="177"/>
      <c r="B24" s="70"/>
      <c r="C24" s="88">
        <v>22</v>
      </c>
      <c r="D24" s="171" t="s">
        <v>11</v>
      </c>
      <c r="E24" s="172" t="s">
        <v>11</v>
      </c>
      <c r="F24" s="173">
        <v>0</v>
      </c>
      <c r="G24" s="172" t="s">
        <v>11</v>
      </c>
      <c r="H24" s="174">
        <v>0</v>
      </c>
      <c r="I24" s="550">
        <v>0</v>
      </c>
      <c r="J24" s="551"/>
      <c r="K24" s="4">
        <f t="shared" si="0"/>
        <v>0</v>
      </c>
    </row>
    <row r="25" spans="1:11" s="70" customFormat="1" ht="18" customHeight="1">
      <c r="A25" s="176"/>
      <c r="C25" s="88">
        <v>23</v>
      </c>
      <c r="D25" s="171" t="s">
        <v>11</v>
      </c>
      <c r="E25" s="172" t="s">
        <v>11</v>
      </c>
      <c r="F25" s="173">
        <v>0</v>
      </c>
      <c r="G25" s="172" t="s">
        <v>11</v>
      </c>
      <c r="H25" s="174">
        <v>0</v>
      </c>
      <c r="I25" s="550">
        <v>0</v>
      </c>
      <c r="J25" s="551"/>
      <c r="K25" s="4">
        <f t="shared" si="0"/>
        <v>0</v>
      </c>
    </row>
    <row r="26" spans="1:11" s="70" customFormat="1" ht="18" customHeight="1">
      <c r="A26" s="176"/>
      <c r="C26" s="88">
        <v>24</v>
      </c>
      <c r="D26" s="171" t="s">
        <v>11</v>
      </c>
      <c r="E26" s="172" t="s">
        <v>11</v>
      </c>
      <c r="F26" s="173">
        <v>0</v>
      </c>
      <c r="G26" s="172" t="s">
        <v>11</v>
      </c>
      <c r="H26" s="174">
        <v>0</v>
      </c>
      <c r="I26" s="550">
        <v>0</v>
      </c>
      <c r="J26" s="551"/>
      <c r="K26" s="4">
        <f t="shared" si="0"/>
        <v>0</v>
      </c>
    </row>
    <row r="27" spans="1:11" s="70" customFormat="1" ht="18" customHeight="1" thickBot="1">
      <c r="A27" s="176"/>
      <c r="C27" s="88">
        <v>25</v>
      </c>
      <c r="D27" s="171" t="s">
        <v>11</v>
      </c>
      <c r="E27" s="172" t="s">
        <v>11</v>
      </c>
      <c r="F27" s="173">
        <v>0</v>
      </c>
      <c r="G27" s="172" t="s">
        <v>11</v>
      </c>
      <c r="H27" s="174">
        <v>0</v>
      </c>
      <c r="I27" s="550">
        <v>0</v>
      </c>
      <c r="J27" s="551"/>
      <c r="K27" s="4">
        <f t="shared" si="0"/>
        <v>0</v>
      </c>
    </row>
    <row r="28" spans="1:11" ht="18.75" customHeight="1" thickBot="1">
      <c r="A28" s="177"/>
      <c r="B28" s="70"/>
      <c r="C28" s="542" t="s">
        <v>3</v>
      </c>
      <c r="D28" s="543"/>
      <c r="E28" s="543"/>
      <c r="F28" s="543"/>
      <c r="G28" s="543"/>
      <c r="H28" s="543"/>
      <c r="I28" s="543"/>
      <c r="J28" s="543"/>
      <c r="K28" s="5">
        <f>SUM(K3:K27)</f>
        <v>0</v>
      </c>
    </row>
    <row r="29" spans="1:11" ht="13.5" customHeight="1">
      <c r="B29" s="70"/>
      <c r="K29" s="178"/>
    </row>
    <row r="30" spans="1:11" s="70" customFormat="1" ht="24" customHeight="1" thickBot="1">
      <c r="C30" s="74" t="s">
        <v>238</v>
      </c>
      <c r="D30" s="74"/>
      <c r="E30" s="74"/>
      <c r="F30" s="74"/>
      <c r="G30" s="74"/>
      <c r="H30" s="74"/>
      <c r="I30" s="74"/>
    </row>
    <row r="31" spans="1:11" s="70" customFormat="1" ht="34.5" customHeight="1" thickBot="1">
      <c r="A31" s="544" t="s">
        <v>108</v>
      </c>
      <c r="C31" s="179" t="s">
        <v>0</v>
      </c>
      <c r="D31" s="180" t="s">
        <v>6</v>
      </c>
      <c r="E31" s="168" t="s">
        <v>8</v>
      </c>
      <c r="F31" s="169" t="s">
        <v>106</v>
      </c>
      <c r="G31" s="170" t="s">
        <v>9</v>
      </c>
      <c r="H31" s="545" t="s">
        <v>4</v>
      </c>
      <c r="I31" s="546"/>
      <c r="J31" s="547"/>
      <c r="K31" s="181" t="s">
        <v>5</v>
      </c>
    </row>
    <row r="32" spans="1:11" s="70" customFormat="1" ht="17.25" customHeight="1">
      <c r="A32" s="544"/>
      <c r="C32" s="182">
        <v>1</v>
      </c>
      <c r="D32" s="183" t="s">
        <v>11</v>
      </c>
      <c r="E32" s="184" t="s">
        <v>11</v>
      </c>
      <c r="F32" s="184" t="s">
        <v>11</v>
      </c>
      <c r="G32" s="174">
        <v>0</v>
      </c>
      <c r="H32" s="528">
        <v>0</v>
      </c>
      <c r="I32" s="528"/>
      <c r="J32" s="548"/>
      <c r="K32" s="4">
        <f>H32*G32</f>
        <v>0</v>
      </c>
    </row>
    <row r="33" spans="1:11" s="70" customFormat="1" ht="17.25" customHeight="1">
      <c r="A33" s="544"/>
      <c r="C33" s="185">
        <v>2</v>
      </c>
      <c r="D33" s="183" t="s">
        <v>11</v>
      </c>
      <c r="E33" s="184" t="s">
        <v>11</v>
      </c>
      <c r="F33" s="184" t="s">
        <v>11</v>
      </c>
      <c r="G33" s="174">
        <v>0</v>
      </c>
      <c r="H33" s="528">
        <v>0</v>
      </c>
      <c r="I33" s="528"/>
      <c r="J33" s="548"/>
      <c r="K33" s="4">
        <f>H33*G33</f>
        <v>0</v>
      </c>
    </row>
    <row r="34" spans="1:11" s="70" customFormat="1" ht="17.25" customHeight="1" thickBot="1">
      <c r="A34" s="544"/>
      <c r="C34" s="186">
        <v>3</v>
      </c>
      <c r="D34" s="187" t="s">
        <v>11</v>
      </c>
      <c r="E34" s="188" t="s">
        <v>11</v>
      </c>
      <c r="F34" s="188" t="s">
        <v>11</v>
      </c>
      <c r="G34" s="189">
        <v>0</v>
      </c>
      <c r="H34" s="529">
        <v>0</v>
      </c>
      <c r="I34" s="529"/>
      <c r="J34" s="549"/>
      <c r="K34" s="13">
        <f>H34*G34</f>
        <v>0</v>
      </c>
    </row>
    <row r="35" spans="1:11" s="70" customFormat="1" ht="17.25" customHeight="1" thickBot="1">
      <c r="A35" s="544"/>
      <c r="C35" s="542" t="s">
        <v>3</v>
      </c>
      <c r="D35" s="543"/>
      <c r="E35" s="543"/>
      <c r="F35" s="543"/>
      <c r="G35" s="543"/>
      <c r="H35" s="543"/>
      <c r="I35" s="543"/>
      <c r="J35" s="543"/>
      <c r="K35" s="5">
        <f>SUM(K32:K34)</f>
        <v>0</v>
      </c>
    </row>
    <row r="36" spans="1:11" ht="24.75">
      <c r="B36" s="70"/>
    </row>
  </sheetData>
  <sheetProtection algorithmName="SHA-512" hashValue="1GV1iLLSnDH4CHaDdWj7PLAxeoMhRz/XCvbvTt2+z3+zG9gdGli4DubuI0WWZUmvHmYxeWh9h9ROxNkmXIl6nA==" saltValue="JDcRcTZE22D3WgG3TD+mSg==" spinCount="100000" sheet="1" objects="1" scenarios="1"/>
  <protectedRanges>
    <protectedRange sqref="D3:J27 D32:J34" name="Range1"/>
  </protectedRanges>
  <mergeCells count="34">
    <mergeCell ref="I2:J2"/>
    <mergeCell ref="A3:A21"/>
    <mergeCell ref="I3:J3"/>
    <mergeCell ref="I4:J4"/>
    <mergeCell ref="I5:J5"/>
    <mergeCell ref="I6:J6"/>
    <mergeCell ref="I7:J7"/>
    <mergeCell ref="I8:J8"/>
    <mergeCell ref="I9:J9"/>
    <mergeCell ref="I10:J10"/>
    <mergeCell ref="I22:J22"/>
    <mergeCell ref="I11:J11"/>
    <mergeCell ref="I12:J12"/>
    <mergeCell ref="I13:J13"/>
    <mergeCell ref="I14:J14"/>
    <mergeCell ref="I15:J15"/>
    <mergeCell ref="I16:J16"/>
    <mergeCell ref="I17:J17"/>
    <mergeCell ref="I18:J18"/>
    <mergeCell ref="I19:J19"/>
    <mergeCell ref="I20:J20"/>
    <mergeCell ref="I21:J21"/>
    <mergeCell ref="I23:J23"/>
    <mergeCell ref="I24:J24"/>
    <mergeCell ref="I25:J25"/>
    <mergeCell ref="I26:J26"/>
    <mergeCell ref="I27:J27"/>
    <mergeCell ref="C28:J28"/>
    <mergeCell ref="A31:A35"/>
    <mergeCell ref="H31:J31"/>
    <mergeCell ref="H32:J32"/>
    <mergeCell ref="H33:J33"/>
    <mergeCell ref="H34:J34"/>
    <mergeCell ref="C35:J35"/>
  </mergeCells>
  <dataValidations count="1">
    <dataValidation type="whole" operator="greaterThanOrEqual" allowBlank="1" showInputMessage="1" showErrorMessage="1" errorTitle="خطا در تکمیل اطلاعات" error="این خانه تنها با عدد تکمیل می شود" sqref="G32:J34 F3:F27 H3:J27" xr:uid="{00000000-0002-0000-0500-000000000000}">
      <formula1>0</formula1>
    </dataValidation>
  </dataValidations>
  <pageMargins left="0.39370078740157499" right="0.31496062992126" top="1.2992125984252001" bottom="0.39370078740157499" header="0.31496062992126" footer="0.15748031496063"/>
  <pageSetup paperSize="9" orientation="portrait" r:id="rId1"/>
  <headerFooter>
    <oddHeader>&amp;C&amp;"B Titr,Regular"
صندوق کارآفرینی امید
مدیریت ارزیابی طرح ها</oddHeader>
    <oddFooter>&amp;L7&amp;R&amp;"B Zar,Bold"&amp;8ویرایش دوم</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J37"/>
  <sheetViews>
    <sheetView showGridLines="0" showRowColHeaders="0" rightToLeft="1" zoomScaleNormal="100" workbookViewId="0"/>
  </sheetViews>
  <sheetFormatPr defaultColWidth="9" defaultRowHeight="18.75"/>
  <cols>
    <col min="1" max="1" width="10.42578125" style="175" customWidth="1"/>
    <col min="2" max="2" width="2.42578125" style="175" customWidth="1"/>
    <col min="3" max="3" width="3" style="175" customWidth="1"/>
    <col min="4" max="4" width="37.42578125" style="175" customWidth="1"/>
    <col min="5" max="5" width="21.140625" style="175" customWidth="1"/>
    <col min="6" max="6" width="5.140625" style="175" customWidth="1"/>
    <col min="7" max="7" width="3.7109375" style="175" customWidth="1"/>
    <col min="8" max="8" width="4.85546875" style="175" customWidth="1"/>
    <col min="9" max="9" width="8.42578125" style="175" customWidth="1"/>
    <col min="10" max="10" width="14.85546875" style="175" customWidth="1"/>
    <col min="11" max="16384" width="9" style="175"/>
  </cols>
  <sheetData>
    <row r="1" spans="1:10" s="70" customFormat="1" ht="24.75" customHeight="1">
      <c r="A1" s="7"/>
      <c r="C1" s="190" t="s">
        <v>198</v>
      </c>
      <c r="D1" s="74"/>
      <c r="E1" s="74"/>
      <c r="F1" s="74"/>
      <c r="G1" s="74"/>
    </row>
    <row r="2" spans="1:10" s="70" customFormat="1" ht="24.75" customHeight="1" thickBot="1">
      <c r="C2" s="558" t="s">
        <v>121</v>
      </c>
      <c r="D2" s="558"/>
      <c r="E2" s="558"/>
      <c r="F2" s="558"/>
      <c r="G2" s="558"/>
      <c r="H2" s="558"/>
      <c r="I2" s="558"/>
      <c r="J2" s="558"/>
    </row>
    <row r="3" spans="1:10" s="70" customFormat="1" ht="39" customHeight="1" thickBot="1">
      <c r="B3" s="7"/>
      <c r="C3" s="108" t="s">
        <v>0</v>
      </c>
      <c r="D3" s="168" t="s">
        <v>57</v>
      </c>
      <c r="E3" s="168" t="s">
        <v>8</v>
      </c>
      <c r="F3" s="169" t="s">
        <v>82</v>
      </c>
      <c r="G3" s="170" t="s">
        <v>9</v>
      </c>
      <c r="H3" s="552" t="s">
        <v>59</v>
      </c>
      <c r="I3" s="553"/>
      <c r="J3" s="100" t="s">
        <v>61</v>
      </c>
    </row>
    <row r="4" spans="1:10" s="70" customFormat="1" ht="18" customHeight="1">
      <c r="A4" s="557" t="s">
        <v>229</v>
      </c>
      <c r="B4" s="7"/>
      <c r="C4" s="112">
        <v>1</v>
      </c>
      <c r="D4" s="171" t="s">
        <v>11</v>
      </c>
      <c r="E4" s="172" t="s">
        <v>11</v>
      </c>
      <c r="F4" s="172" t="s">
        <v>11</v>
      </c>
      <c r="G4" s="174">
        <v>0</v>
      </c>
      <c r="H4" s="550">
        <v>0</v>
      </c>
      <c r="I4" s="551"/>
      <c r="J4" s="3">
        <f t="shared" ref="J4:J28" si="0">H4*G4</f>
        <v>0</v>
      </c>
    </row>
    <row r="5" spans="1:10" s="70" customFormat="1" ht="18" customHeight="1">
      <c r="A5" s="557"/>
      <c r="B5" s="7"/>
      <c r="C5" s="88">
        <v>2</v>
      </c>
      <c r="D5" s="171" t="s">
        <v>11</v>
      </c>
      <c r="E5" s="172" t="s">
        <v>11</v>
      </c>
      <c r="F5" s="172" t="s">
        <v>11</v>
      </c>
      <c r="G5" s="174">
        <v>0</v>
      </c>
      <c r="H5" s="550">
        <v>0</v>
      </c>
      <c r="I5" s="551"/>
      <c r="J5" s="4">
        <f t="shared" si="0"/>
        <v>0</v>
      </c>
    </row>
    <row r="6" spans="1:10" s="70" customFormat="1" ht="18" customHeight="1">
      <c r="A6" s="557"/>
      <c r="B6" s="7"/>
      <c r="C6" s="88">
        <v>3</v>
      </c>
      <c r="D6" s="171" t="s">
        <v>11</v>
      </c>
      <c r="E6" s="172" t="s">
        <v>11</v>
      </c>
      <c r="F6" s="172" t="s">
        <v>11</v>
      </c>
      <c r="G6" s="174">
        <v>0</v>
      </c>
      <c r="H6" s="550">
        <v>0</v>
      </c>
      <c r="I6" s="551"/>
      <c r="J6" s="4">
        <f t="shared" si="0"/>
        <v>0</v>
      </c>
    </row>
    <row r="7" spans="1:10" s="70" customFormat="1" ht="18" customHeight="1">
      <c r="A7" s="557"/>
      <c r="B7" s="7"/>
      <c r="C7" s="88">
        <v>4</v>
      </c>
      <c r="D7" s="171" t="s">
        <v>11</v>
      </c>
      <c r="E7" s="172" t="s">
        <v>11</v>
      </c>
      <c r="F7" s="172" t="s">
        <v>11</v>
      </c>
      <c r="G7" s="174">
        <v>0</v>
      </c>
      <c r="H7" s="550">
        <v>0</v>
      </c>
      <c r="I7" s="551"/>
      <c r="J7" s="4">
        <f t="shared" si="0"/>
        <v>0</v>
      </c>
    </row>
    <row r="8" spans="1:10" s="70" customFormat="1" ht="18" customHeight="1">
      <c r="A8" s="557"/>
      <c r="B8" s="7"/>
      <c r="C8" s="88">
        <v>5</v>
      </c>
      <c r="D8" s="171" t="s">
        <v>11</v>
      </c>
      <c r="E8" s="172" t="s">
        <v>11</v>
      </c>
      <c r="F8" s="172" t="s">
        <v>11</v>
      </c>
      <c r="G8" s="174">
        <v>0</v>
      </c>
      <c r="H8" s="550">
        <v>0</v>
      </c>
      <c r="I8" s="551"/>
      <c r="J8" s="4">
        <f t="shared" si="0"/>
        <v>0</v>
      </c>
    </row>
    <row r="9" spans="1:10" s="70" customFormat="1" ht="18" customHeight="1">
      <c r="A9" s="557"/>
      <c r="B9" s="7"/>
      <c r="C9" s="88">
        <v>6</v>
      </c>
      <c r="D9" s="171" t="s">
        <v>11</v>
      </c>
      <c r="E9" s="172" t="s">
        <v>11</v>
      </c>
      <c r="F9" s="172" t="s">
        <v>11</v>
      </c>
      <c r="G9" s="174">
        <v>0</v>
      </c>
      <c r="H9" s="550">
        <v>0</v>
      </c>
      <c r="I9" s="551"/>
      <c r="J9" s="4">
        <f t="shared" si="0"/>
        <v>0</v>
      </c>
    </row>
    <row r="10" spans="1:10" s="70" customFormat="1" ht="18" customHeight="1">
      <c r="A10" s="557"/>
      <c r="B10" s="7"/>
      <c r="C10" s="88">
        <v>7</v>
      </c>
      <c r="D10" s="171" t="s">
        <v>11</v>
      </c>
      <c r="E10" s="172" t="s">
        <v>11</v>
      </c>
      <c r="F10" s="172" t="s">
        <v>11</v>
      </c>
      <c r="G10" s="174">
        <v>0</v>
      </c>
      <c r="H10" s="550">
        <v>0</v>
      </c>
      <c r="I10" s="551"/>
      <c r="J10" s="4">
        <f t="shared" si="0"/>
        <v>0</v>
      </c>
    </row>
    <row r="11" spans="1:10" s="70" customFormat="1" ht="18" customHeight="1">
      <c r="A11" s="557"/>
      <c r="B11" s="7"/>
      <c r="C11" s="88">
        <v>8</v>
      </c>
      <c r="D11" s="171" t="s">
        <v>11</v>
      </c>
      <c r="E11" s="172" t="s">
        <v>11</v>
      </c>
      <c r="F11" s="172" t="s">
        <v>11</v>
      </c>
      <c r="G11" s="174">
        <v>0</v>
      </c>
      <c r="H11" s="550">
        <v>0</v>
      </c>
      <c r="I11" s="551"/>
      <c r="J11" s="4">
        <f t="shared" si="0"/>
        <v>0</v>
      </c>
    </row>
    <row r="12" spans="1:10" s="70" customFormat="1" ht="18" customHeight="1">
      <c r="A12" s="557"/>
      <c r="B12" s="7"/>
      <c r="C12" s="88">
        <v>9</v>
      </c>
      <c r="D12" s="171" t="s">
        <v>11</v>
      </c>
      <c r="E12" s="172" t="s">
        <v>11</v>
      </c>
      <c r="F12" s="172" t="s">
        <v>11</v>
      </c>
      <c r="G12" s="174">
        <v>0</v>
      </c>
      <c r="H12" s="550">
        <v>0</v>
      </c>
      <c r="I12" s="551"/>
      <c r="J12" s="4">
        <f t="shared" si="0"/>
        <v>0</v>
      </c>
    </row>
    <row r="13" spans="1:10" ht="18" customHeight="1">
      <c r="A13" s="557"/>
      <c r="B13" s="7"/>
      <c r="C13" s="88">
        <v>10</v>
      </c>
      <c r="D13" s="171" t="s">
        <v>11</v>
      </c>
      <c r="E13" s="172" t="s">
        <v>11</v>
      </c>
      <c r="F13" s="172" t="s">
        <v>11</v>
      </c>
      <c r="G13" s="174">
        <v>0</v>
      </c>
      <c r="H13" s="550">
        <v>0</v>
      </c>
      <c r="I13" s="551"/>
      <c r="J13" s="4">
        <f t="shared" si="0"/>
        <v>0</v>
      </c>
    </row>
    <row r="14" spans="1:10" ht="18" customHeight="1">
      <c r="A14" s="557"/>
      <c r="B14" s="7"/>
      <c r="C14" s="88">
        <v>11</v>
      </c>
      <c r="D14" s="171" t="s">
        <v>11</v>
      </c>
      <c r="E14" s="172" t="s">
        <v>11</v>
      </c>
      <c r="F14" s="172" t="s">
        <v>11</v>
      </c>
      <c r="G14" s="174">
        <v>0</v>
      </c>
      <c r="H14" s="550">
        <v>0</v>
      </c>
      <c r="I14" s="551"/>
      <c r="J14" s="4">
        <f t="shared" si="0"/>
        <v>0</v>
      </c>
    </row>
    <row r="15" spans="1:10" s="70" customFormat="1" ht="18" customHeight="1">
      <c r="A15" s="557"/>
      <c r="B15" s="7"/>
      <c r="C15" s="88">
        <v>12</v>
      </c>
      <c r="D15" s="171" t="s">
        <v>11</v>
      </c>
      <c r="E15" s="172" t="s">
        <v>11</v>
      </c>
      <c r="F15" s="172" t="s">
        <v>11</v>
      </c>
      <c r="G15" s="174">
        <v>0</v>
      </c>
      <c r="H15" s="550">
        <v>0</v>
      </c>
      <c r="I15" s="551"/>
      <c r="J15" s="4">
        <f t="shared" si="0"/>
        <v>0</v>
      </c>
    </row>
    <row r="16" spans="1:10" ht="18" customHeight="1">
      <c r="A16" s="557"/>
      <c r="B16" s="7"/>
      <c r="C16" s="88">
        <v>13</v>
      </c>
      <c r="D16" s="171" t="s">
        <v>11</v>
      </c>
      <c r="E16" s="172" t="s">
        <v>11</v>
      </c>
      <c r="F16" s="172" t="s">
        <v>11</v>
      </c>
      <c r="G16" s="174">
        <v>0</v>
      </c>
      <c r="H16" s="550">
        <v>0</v>
      </c>
      <c r="I16" s="551"/>
      <c r="J16" s="4">
        <f t="shared" si="0"/>
        <v>0</v>
      </c>
    </row>
    <row r="17" spans="1:10" s="70" customFormat="1" ht="18" customHeight="1">
      <c r="A17" s="557"/>
      <c r="B17" s="7"/>
      <c r="C17" s="88">
        <v>14</v>
      </c>
      <c r="D17" s="171" t="s">
        <v>11</v>
      </c>
      <c r="E17" s="172" t="s">
        <v>11</v>
      </c>
      <c r="F17" s="172" t="s">
        <v>11</v>
      </c>
      <c r="G17" s="174">
        <v>0</v>
      </c>
      <c r="H17" s="550">
        <v>0</v>
      </c>
      <c r="I17" s="551"/>
      <c r="J17" s="4">
        <f t="shared" si="0"/>
        <v>0</v>
      </c>
    </row>
    <row r="18" spans="1:10" s="70" customFormat="1" ht="18" customHeight="1">
      <c r="A18" s="557"/>
      <c r="B18" s="7"/>
      <c r="C18" s="88">
        <v>15</v>
      </c>
      <c r="D18" s="171" t="s">
        <v>11</v>
      </c>
      <c r="E18" s="172" t="s">
        <v>11</v>
      </c>
      <c r="F18" s="172" t="s">
        <v>11</v>
      </c>
      <c r="G18" s="174">
        <v>0</v>
      </c>
      <c r="H18" s="550">
        <v>0</v>
      </c>
      <c r="I18" s="551"/>
      <c r="J18" s="4">
        <f t="shared" si="0"/>
        <v>0</v>
      </c>
    </row>
    <row r="19" spans="1:10" s="70" customFormat="1" ht="18" customHeight="1">
      <c r="A19" s="557"/>
      <c r="B19" s="7"/>
      <c r="C19" s="88">
        <v>16</v>
      </c>
      <c r="D19" s="171" t="s">
        <v>11</v>
      </c>
      <c r="E19" s="172" t="s">
        <v>11</v>
      </c>
      <c r="F19" s="172" t="s">
        <v>11</v>
      </c>
      <c r="G19" s="174">
        <v>0</v>
      </c>
      <c r="H19" s="550">
        <v>0</v>
      </c>
      <c r="I19" s="551"/>
      <c r="J19" s="4">
        <f t="shared" si="0"/>
        <v>0</v>
      </c>
    </row>
    <row r="20" spans="1:10" s="70" customFormat="1" ht="18" customHeight="1">
      <c r="A20" s="557"/>
      <c r="B20" s="7"/>
      <c r="C20" s="88">
        <v>17</v>
      </c>
      <c r="D20" s="171" t="s">
        <v>11</v>
      </c>
      <c r="E20" s="172" t="s">
        <v>11</v>
      </c>
      <c r="F20" s="172" t="s">
        <v>11</v>
      </c>
      <c r="G20" s="174">
        <v>0</v>
      </c>
      <c r="H20" s="550">
        <v>0</v>
      </c>
      <c r="I20" s="551"/>
      <c r="J20" s="4">
        <f>H20*G20</f>
        <v>0</v>
      </c>
    </row>
    <row r="21" spans="1:10" s="70" customFormat="1" ht="18" customHeight="1">
      <c r="A21" s="557"/>
      <c r="B21" s="7"/>
      <c r="C21" s="88">
        <v>18</v>
      </c>
      <c r="D21" s="171" t="s">
        <v>11</v>
      </c>
      <c r="E21" s="172" t="s">
        <v>11</v>
      </c>
      <c r="F21" s="172" t="s">
        <v>11</v>
      </c>
      <c r="G21" s="174">
        <v>0</v>
      </c>
      <c r="H21" s="550">
        <v>0</v>
      </c>
      <c r="I21" s="551"/>
      <c r="J21" s="4">
        <f>H21*G21</f>
        <v>0</v>
      </c>
    </row>
    <row r="22" spans="1:10" ht="18" customHeight="1">
      <c r="A22" s="557"/>
      <c r="B22" s="7"/>
      <c r="C22" s="88">
        <v>19</v>
      </c>
      <c r="D22" s="171" t="s">
        <v>11</v>
      </c>
      <c r="E22" s="172" t="s">
        <v>11</v>
      </c>
      <c r="F22" s="172" t="s">
        <v>11</v>
      </c>
      <c r="G22" s="174">
        <v>0</v>
      </c>
      <c r="H22" s="550">
        <v>0</v>
      </c>
      <c r="I22" s="551"/>
      <c r="J22" s="4">
        <f>H22*G22</f>
        <v>0</v>
      </c>
    </row>
    <row r="23" spans="1:10" s="70" customFormat="1" ht="18" customHeight="1">
      <c r="A23" s="557"/>
      <c r="B23" s="7"/>
      <c r="C23" s="88">
        <v>20</v>
      </c>
      <c r="D23" s="171" t="s">
        <v>11</v>
      </c>
      <c r="E23" s="172" t="s">
        <v>11</v>
      </c>
      <c r="F23" s="172" t="s">
        <v>11</v>
      </c>
      <c r="G23" s="174">
        <v>0</v>
      </c>
      <c r="H23" s="550">
        <v>0</v>
      </c>
      <c r="I23" s="551"/>
      <c r="J23" s="4">
        <f t="shared" si="0"/>
        <v>0</v>
      </c>
    </row>
    <row r="24" spans="1:10" s="70" customFormat="1" ht="18" customHeight="1">
      <c r="A24" s="557"/>
      <c r="B24" s="7"/>
      <c r="C24" s="88">
        <v>21</v>
      </c>
      <c r="D24" s="171" t="s">
        <v>11</v>
      </c>
      <c r="E24" s="172" t="s">
        <v>11</v>
      </c>
      <c r="F24" s="172" t="s">
        <v>11</v>
      </c>
      <c r="G24" s="174">
        <v>0</v>
      </c>
      <c r="H24" s="550">
        <v>0</v>
      </c>
      <c r="I24" s="551"/>
      <c r="J24" s="4">
        <f t="shared" si="0"/>
        <v>0</v>
      </c>
    </row>
    <row r="25" spans="1:10" ht="18" customHeight="1">
      <c r="A25" s="557"/>
      <c r="B25" s="7"/>
      <c r="C25" s="88">
        <v>22</v>
      </c>
      <c r="D25" s="171" t="s">
        <v>11</v>
      </c>
      <c r="E25" s="172" t="s">
        <v>11</v>
      </c>
      <c r="F25" s="172" t="s">
        <v>11</v>
      </c>
      <c r="G25" s="174">
        <v>0</v>
      </c>
      <c r="H25" s="550">
        <v>0</v>
      </c>
      <c r="I25" s="551"/>
      <c r="J25" s="4">
        <f t="shared" si="0"/>
        <v>0</v>
      </c>
    </row>
    <row r="26" spans="1:10" s="70" customFormat="1" ht="18" customHeight="1">
      <c r="A26" s="557"/>
      <c r="B26" s="7"/>
      <c r="C26" s="88">
        <v>23</v>
      </c>
      <c r="D26" s="171" t="s">
        <v>11</v>
      </c>
      <c r="E26" s="172" t="s">
        <v>11</v>
      </c>
      <c r="F26" s="172" t="s">
        <v>11</v>
      </c>
      <c r="G26" s="174">
        <v>0</v>
      </c>
      <c r="H26" s="550">
        <v>0</v>
      </c>
      <c r="I26" s="551"/>
      <c r="J26" s="4">
        <f t="shared" si="0"/>
        <v>0</v>
      </c>
    </row>
    <row r="27" spans="1:10" s="70" customFormat="1" ht="18" customHeight="1">
      <c r="A27" s="557"/>
      <c r="B27" s="7"/>
      <c r="C27" s="88">
        <v>24</v>
      </c>
      <c r="D27" s="171" t="s">
        <v>11</v>
      </c>
      <c r="E27" s="172" t="s">
        <v>11</v>
      </c>
      <c r="F27" s="172" t="s">
        <v>11</v>
      </c>
      <c r="G27" s="174">
        <v>0</v>
      </c>
      <c r="H27" s="550">
        <v>0</v>
      </c>
      <c r="I27" s="551"/>
      <c r="J27" s="4">
        <f t="shared" si="0"/>
        <v>0</v>
      </c>
    </row>
    <row r="28" spans="1:10" s="70" customFormat="1" ht="18" customHeight="1" thickBot="1">
      <c r="A28" s="557"/>
      <c r="B28" s="7"/>
      <c r="C28" s="88">
        <v>25</v>
      </c>
      <c r="D28" s="171" t="s">
        <v>11</v>
      </c>
      <c r="E28" s="172" t="s">
        <v>11</v>
      </c>
      <c r="F28" s="172" t="s">
        <v>11</v>
      </c>
      <c r="G28" s="174">
        <v>0</v>
      </c>
      <c r="H28" s="550">
        <v>0</v>
      </c>
      <c r="I28" s="551"/>
      <c r="J28" s="4">
        <f t="shared" si="0"/>
        <v>0</v>
      </c>
    </row>
    <row r="29" spans="1:10" ht="18.75" customHeight="1" thickBot="1">
      <c r="A29" s="557"/>
      <c r="B29" s="7"/>
      <c r="C29" s="559" t="s">
        <v>3</v>
      </c>
      <c r="D29" s="560"/>
      <c r="E29" s="560"/>
      <c r="F29" s="560"/>
      <c r="G29" s="560"/>
      <c r="H29" s="560"/>
      <c r="I29" s="560"/>
      <c r="J29" s="5">
        <f>SUM(J4:J28)</f>
        <v>0</v>
      </c>
    </row>
    <row r="30" spans="1:10" ht="8.4499999999999993" customHeight="1">
      <c r="B30" s="7"/>
      <c r="J30" s="178"/>
    </row>
    <row r="31" spans="1:10" s="70" customFormat="1" ht="24" customHeight="1" thickBot="1">
      <c r="B31" s="7"/>
      <c r="C31" s="74" t="s">
        <v>199</v>
      </c>
      <c r="D31" s="74"/>
      <c r="E31" s="74"/>
      <c r="F31" s="74"/>
      <c r="G31" s="74"/>
      <c r="H31" s="74"/>
    </row>
    <row r="32" spans="1:10" s="70" customFormat="1" ht="34.5" customHeight="1" thickBot="1">
      <c r="A32" s="544" t="s">
        <v>109</v>
      </c>
      <c r="B32" s="7"/>
      <c r="C32" s="179" t="s">
        <v>0</v>
      </c>
      <c r="D32" s="180" t="s">
        <v>6</v>
      </c>
      <c r="E32" s="168" t="s">
        <v>8</v>
      </c>
      <c r="F32" s="170" t="s">
        <v>9</v>
      </c>
      <c r="G32" s="545" t="s">
        <v>4</v>
      </c>
      <c r="H32" s="546"/>
      <c r="I32" s="547"/>
      <c r="J32" s="181" t="s">
        <v>5</v>
      </c>
    </row>
    <row r="33" spans="1:10" s="70" customFormat="1" ht="17.25" customHeight="1">
      <c r="A33" s="544"/>
      <c r="B33" s="7"/>
      <c r="C33" s="182">
        <v>1</v>
      </c>
      <c r="D33" s="183" t="s">
        <v>11</v>
      </c>
      <c r="E33" s="184" t="s">
        <v>11</v>
      </c>
      <c r="F33" s="174">
        <v>0</v>
      </c>
      <c r="G33" s="528">
        <v>0</v>
      </c>
      <c r="H33" s="528"/>
      <c r="I33" s="548"/>
      <c r="J33" s="4">
        <f>G33*F33</f>
        <v>0</v>
      </c>
    </row>
    <row r="34" spans="1:10" s="70" customFormat="1" ht="17.25" customHeight="1">
      <c r="A34" s="544"/>
      <c r="B34" s="7"/>
      <c r="C34" s="185">
        <v>2</v>
      </c>
      <c r="D34" s="183" t="s">
        <v>11</v>
      </c>
      <c r="E34" s="184" t="s">
        <v>11</v>
      </c>
      <c r="F34" s="174">
        <v>0</v>
      </c>
      <c r="G34" s="528">
        <v>0</v>
      </c>
      <c r="H34" s="528"/>
      <c r="I34" s="548"/>
      <c r="J34" s="4">
        <f>G34*F34</f>
        <v>0</v>
      </c>
    </row>
    <row r="35" spans="1:10" s="70" customFormat="1" ht="17.25" customHeight="1" thickBot="1">
      <c r="A35" s="544"/>
      <c r="B35" s="7"/>
      <c r="C35" s="185">
        <v>3</v>
      </c>
      <c r="D35" s="183" t="s">
        <v>11</v>
      </c>
      <c r="E35" s="184" t="s">
        <v>11</v>
      </c>
      <c r="F35" s="174">
        <v>0</v>
      </c>
      <c r="G35" s="528">
        <v>0</v>
      </c>
      <c r="H35" s="528"/>
      <c r="I35" s="548"/>
      <c r="J35" s="4">
        <f>G35*F35</f>
        <v>0</v>
      </c>
    </row>
    <row r="36" spans="1:10" s="70" customFormat="1" ht="17.25" customHeight="1" thickBot="1">
      <c r="A36" s="544"/>
      <c r="B36" s="7"/>
      <c r="C36" s="555" t="s">
        <v>3</v>
      </c>
      <c r="D36" s="556"/>
      <c r="E36" s="556"/>
      <c r="F36" s="556"/>
      <c r="G36" s="556"/>
      <c r="H36" s="556"/>
      <c r="I36" s="556"/>
      <c r="J36" s="5">
        <f>SUM(J33:J35)</f>
        <v>0</v>
      </c>
    </row>
    <row r="37" spans="1:10" ht="21.75">
      <c r="B37" s="7"/>
    </row>
  </sheetData>
  <sheetProtection algorithmName="SHA-512" hashValue="/yhqXfFjJGqw6paZp2h937ye+ZYpqcTAhekDb6WHZO7EUycRzhIq0danHUKguEuSQ2PRBxkicYUrX3TpHbKi5A==" saltValue="MoqzXcq546YOsroY9p25hg==" spinCount="100000" sheet="1" objects="1" scenarios="1"/>
  <protectedRanges>
    <protectedRange sqref="D4:I28 D33:I35" name="Range1"/>
  </protectedRanges>
  <mergeCells count="35">
    <mergeCell ref="A4:A29"/>
    <mergeCell ref="G32:I32"/>
    <mergeCell ref="G33:I33"/>
    <mergeCell ref="G34:I34"/>
    <mergeCell ref="C2:J2"/>
    <mergeCell ref="A32:A36"/>
    <mergeCell ref="H4:I4"/>
    <mergeCell ref="H3:I3"/>
    <mergeCell ref="H8:I8"/>
    <mergeCell ref="H9:I9"/>
    <mergeCell ref="H20:I20"/>
    <mergeCell ref="C29:I29"/>
    <mergeCell ref="H26:I26"/>
    <mergeCell ref="H27:I27"/>
    <mergeCell ref="H28:I28"/>
    <mergeCell ref="H18:I18"/>
    <mergeCell ref="H5:I5"/>
    <mergeCell ref="H10:I10"/>
    <mergeCell ref="H11:I11"/>
    <mergeCell ref="H12:I12"/>
    <mergeCell ref="H19:I19"/>
    <mergeCell ref="H7:I7"/>
    <mergeCell ref="H13:I13"/>
    <mergeCell ref="H14:I14"/>
    <mergeCell ref="H15:I15"/>
    <mergeCell ref="H16:I16"/>
    <mergeCell ref="H17:I17"/>
    <mergeCell ref="H24:I24"/>
    <mergeCell ref="C36:I36"/>
    <mergeCell ref="G35:I35"/>
    <mergeCell ref="H25:I25"/>
    <mergeCell ref="H6:I6"/>
    <mergeCell ref="H23:I23"/>
    <mergeCell ref="H21:I21"/>
    <mergeCell ref="H22:I22"/>
  </mergeCells>
  <dataValidations count="1">
    <dataValidation type="whole" operator="greaterThanOrEqual" allowBlank="1" showInputMessage="1" showErrorMessage="1" errorTitle="خطا در تکمیل اطلاعات" error="این خانه تنها با عدد تکمیل می شود" sqref="F33:I35 G4:I28" xr:uid="{00000000-0002-0000-0600-000000000000}">
      <formula1>0</formula1>
    </dataValidation>
  </dataValidations>
  <pageMargins left="0.39370078740157483" right="0.31496062992125984" top="1.299212598425197" bottom="0.39370078740157483" header="0.31496062992125984" footer="0.15748031496062992"/>
  <pageSetup paperSize="9" orientation="portrait" r:id="rId1"/>
  <headerFooter>
    <oddHeader>&amp;C&amp;"B Titr,Regular"
صندوق کارآفرینی امید
مدیریت ارزیابی طرح ها</oddHeader>
    <oddFooter>&amp;L7&amp;R&amp;"B Zar,Bold"&amp;8ویرایش دوم</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Q52"/>
  <sheetViews>
    <sheetView showGridLines="0" showRowColHeaders="0" rightToLeft="1" topLeftCell="A22" zoomScaleNormal="100" workbookViewId="0"/>
  </sheetViews>
  <sheetFormatPr defaultColWidth="9" defaultRowHeight="24.75" customHeight="1"/>
  <cols>
    <col min="1" max="1" width="12.42578125" style="70" customWidth="1"/>
    <col min="2" max="2" width="30.42578125" style="70" customWidth="1"/>
    <col min="3" max="3" width="13.42578125" style="70" customWidth="1"/>
    <col min="4" max="4" width="7.28515625" style="70" customWidth="1"/>
    <col min="5" max="5" width="6.42578125" style="70" customWidth="1"/>
    <col min="6" max="6" width="9.85546875" style="70" customWidth="1"/>
    <col min="7" max="8" width="16.140625" style="70" customWidth="1"/>
    <col min="9" max="11" width="9" style="70"/>
    <col min="12" max="13" width="9" style="197"/>
    <col min="14" max="16384" width="9" style="70"/>
  </cols>
  <sheetData>
    <row r="1" spans="1:17" s="191" customFormat="1" ht="32.450000000000003" customHeight="1" thickBot="1">
      <c r="A1" s="7"/>
      <c r="B1" s="74" t="s">
        <v>200</v>
      </c>
      <c r="C1" s="74"/>
      <c r="D1" s="74"/>
      <c r="E1" s="74"/>
      <c r="F1" s="74"/>
      <c r="L1" s="192"/>
      <c r="M1" s="192"/>
      <c r="Q1" s="193"/>
    </row>
    <row r="2" spans="1:17" s="191" customFormat="1" ht="25.5" thickBot="1">
      <c r="B2" s="579" t="s">
        <v>184</v>
      </c>
      <c r="C2" s="580"/>
      <c r="D2" s="580"/>
      <c r="E2" s="580"/>
      <c r="F2" s="580"/>
      <c r="G2" s="581"/>
      <c r="H2" s="194" t="s">
        <v>183</v>
      </c>
      <c r="L2" s="192"/>
      <c r="M2" s="192"/>
      <c r="Q2" s="193"/>
    </row>
    <row r="3" spans="1:17" s="191" customFormat="1" ht="21" customHeight="1">
      <c r="B3" s="589" t="s">
        <v>122</v>
      </c>
      <c r="C3" s="590"/>
      <c r="D3" s="590"/>
      <c r="E3" s="590"/>
      <c r="F3" s="590"/>
      <c r="G3" s="591"/>
      <c r="H3" s="195">
        <v>0</v>
      </c>
      <c r="L3" s="192"/>
      <c r="M3" s="192"/>
      <c r="Q3" s="193"/>
    </row>
    <row r="4" spans="1:17" s="191" customFormat="1" ht="21" customHeight="1">
      <c r="B4" s="592" t="s">
        <v>123</v>
      </c>
      <c r="C4" s="593"/>
      <c r="D4" s="593"/>
      <c r="E4" s="593"/>
      <c r="F4" s="593"/>
      <c r="G4" s="594"/>
      <c r="H4" s="196">
        <v>0</v>
      </c>
      <c r="L4" s="192"/>
      <c r="M4" s="192"/>
      <c r="Q4" s="193"/>
    </row>
    <row r="5" spans="1:17" s="191" customFormat="1" ht="21" customHeight="1">
      <c r="B5" s="584" t="s">
        <v>218</v>
      </c>
      <c r="C5" s="585"/>
      <c r="D5" s="585"/>
      <c r="E5" s="585"/>
      <c r="F5" s="585"/>
      <c r="G5" s="585"/>
      <c r="H5" s="4">
        <f>ROUND((H21+G33)/24,0)</f>
        <v>0</v>
      </c>
      <c r="L5" s="192"/>
      <c r="M5" s="192"/>
      <c r="Q5" s="193"/>
    </row>
    <row r="6" spans="1:17" s="191" customFormat="1" ht="23.25" customHeight="1" thickBot="1">
      <c r="B6" s="586" t="s">
        <v>219</v>
      </c>
      <c r="C6" s="587"/>
      <c r="D6" s="587"/>
      <c r="E6" s="587"/>
      <c r="F6" s="587"/>
      <c r="G6" s="588"/>
      <c r="H6" s="4">
        <f>SUM('8'!F20:F23)*5/100</f>
        <v>0</v>
      </c>
      <c r="L6" s="192"/>
      <c r="M6" s="192"/>
      <c r="Q6" s="193"/>
    </row>
    <row r="7" spans="1:17" s="191" customFormat="1" ht="25.5" thickBot="1">
      <c r="B7" s="501" t="s">
        <v>3</v>
      </c>
      <c r="C7" s="502"/>
      <c r="D7" s="502"/>
      <c r="E7" s="502"/>
      <c r="F7" s="502"/>
      <c r="G7" s="502"/>
      <c r="H7" s="5">
        <f>SUM(H3:I6)</f>
        <v>0</v>
      </c>
      <c r="L7" s="192"/>
      <c r="M7" s="192"/>
      <c r="Q7" s="193"/>
    </row>
    <row r="8" spans="1:17" ht="29.25" customHeight="1">
      <c r="A8" s="191"/>
      <c r="B8" s="506" t="s">
        <v>201</v>
      </c>
      <c r="C8" s="506"/>
      <c r="D8" s="506"/>
      <c r="E8" s="506"/>
      <c r="F8" s="506"/>
      <c r="Q8" s="72"/>
    </row>
    <row r="9" spans="1:17" ht="21.75" customHeight="1" thickBot="1">
      <c r="B9" s="74" t="s">
        <v>202</v>
      </c>
      <c r="C9" s="74"/>
      <c r="D9" s="74"/>
      <c r="E9" s="74"/>
      <c r="F9" s="74"/>
      <c r="Q9" s="72"/>
    </row>
    <row r="10" spans="1:17" ht="21" customHeight="1" thickBot="1">
      <c r="A10" s="31"/>
      <c r="B10" s="198" t="s">
        <v>14</v>
      </c>
      <c r="C10" s="199" t="s">
        <v>15</v>
      </c>
      <c r="D10" s="582" t="s">
        <v>16</v>
      </c>
      <c r="E10" s="583"/>
      <c r="F10" s="200" t="s">
        <v>1</v>
      </c>
      <c r="G10" s="201" t="s">
        <v>180</v>
      </c>
      <c r="H10" s="194" t="s">
        <v>181</v>
      </c>
      <c r="Q10" s="72"/>
    </row>
    <row r="11" spans="1:17" ht="19.5" customHeight="1">
      <c r="B11" s="202" t="s">
        <v>11</v>
      </c>
      <c r="C11" s="203" t="s">
        <v>11</v>
      </c>
      <c r="D11" s="540">
        <v>0</v>
      </c>
      <c r="E11" s="541"/>
      <c r="F11" s="204" t="s">
        <v>11</v>
      </c>
      <c r="G11" s="56">
        <v>0</v>
      </c>
      <c r="H11" s="3">
        <f t="shared" ref="H11:H20" si="0">ROUND(G11*D11,0)</f>
        <v>0</v>
      </c>
      <c r="K11" s="90"/>
      <c r="Q11" s="72"/>
    </row>
    <row r="12" spans="1:17" ht="19.5" customHeight="1">
      <c r="B12" s="202" t="s">
        <v>11</v>
      </c>
      <c r="C12" s="203" t="s">
        <v>11</v>
      </c>
      <c r="D12" s="540">
        <v>0</v>
      </c>
      <c r="E12" s="541"/>
      <c r="F12" s="204" t="s">
        <v>11</v>
      </c>
      <c r="G12" s="56">
        <v>0</v>
      </c>
      <c r="H12" s="3">
        <f t="shared" si="0"/>
        <v>0</v>
      </c>
      <c r="K12" s="90"/>
      <c r="Q12" s="72"/>
    </row>
    <row r="13" spans="1:17" ht="19.5" customHeight="1">
      <c r="B13" s="202" t="s">
        <v>11</v>
      </c>
      <c r="C13" s="203" t="s">
        <v>11</v>
      </c>
      <c r="D13" s="540">
        <v>0</v>
      </c>
      <c r="E13" s="541"/>
      <c r="F13" s="204" t="s">
        <v>11</v>
      </c>
      <c r="G13" s="56">
        <v>0</v>
      </c>
      <c r="H13" s="3">
        <f t="shared" si="0"/>
        <v>0</v>
      </c>
      <c r="K13" s="90"/>
      <c r="Q13" s="72"/>
    </row>
    <row r="14" spans="1:17" ht="19.5" customHeight="1">
      <c r="B14" s="202" t="s">
        <v>11</v>
      </c>
      <c r="C14" s="203" t="s">
        <v>11</v>
      </c>
      <c r="D14" s="540">
        <v>0</v>
      </c>
      <c r="E14" s="541"/>
      <c r="F14" s="204" t="s">
        <v>11</v>
      </c>
      <c r="G14" s="56">
        <v>0</v>
      </c>
      <c r="H14" s="3">
        <f t="shared" si="0"/>
        <v>0</v>
      </c>
      <c r="K14" s="90"/>
      <c r="Q14" s="72"/>
    </row>
    <row r="15" spans="1:17" ht="19.5" customHeight="1">
      <c r="B15" s="202" t="s">
        <v>11</v>
      </c>
      <c r="C15" s="203" t="s">
        <v>11</v>
      </c>
      <c r="D15" s="540">
        <v>0</v>
      </c>
      <c r="E15" s="541"/>
      <c r="F15" s="204" t="s">
        <v>11</v>
      </c>
      <c r="G15" s="56">
        <v>0</v>
      </c>
      <c r="H15" s="3">
        <f t="shared" si="0"/>
        <v>0</v>
      </c>
      <c r="K15" s="90"/>
      <c r="Q15" s="72"/>
    </row>
    <row r="16" spans="1:17" ht="19.5" customHeight="1">
      <c r="B16" s="202" t="s">
        <v>11</v>
      </c>
      <c r="C16" s="203" t="s">
        <v>11</v>
      </c>
      <c r="D16" s="540">
        <v>0</v>
      </c>
      <c r="E16" s="541"/>
      <c r="F16" s="204" t="s">
        <v>11</v>
      </c>
      <c r="G16" s="56">
        <v>0</v>
      </c>
      <c r="H16" s="3">
        <f t="shared" si="0"/>
        <v>0</v>
      </c>
      <c r="Q16" s="72"/>
    </row>
    <row r="17" spans="1:17" ht="19.5" customHeight="1">
      <c r="B17" s="202" t="s">
        <v>11</v>
      </c>
      <c r="C17" s="203" t="s">
        <v>11</v>
      </c>
      <c r="D17" s="540">
        <v>0</v>
      </c>
      <c r="E17" s="541"/>
      <c r="F17" s="204" t="s">
        <v>11</v>
      </c>
      <c r="G17" s="56">
        <v>0</v>
      </c>
      <c r="H17" s="3">
        <f t="shared" si="0"/>
        <v>0</v>
      </c>
      <c r="Q17" s="72"/>
    </row>
    <row r="18" spans="1:17" ht="19.5" customHeight="1">
      <c r="B18" s="205" t="s">
        <v>11</v>
      </c>
      <c r="C18" s="203" t="s">
        <v>11</v>
      </c>
      <c r="D18" s="540">
        <v>0</v>
      </c>
      <c r="E18" s="541"/>
      <c r="F18" s="204" t="s">
        <v>11</v>
      </c>
      <c r="G18" s="56">
        <v>0</v>
      </c>
      <c r="H18" s="3">
        <f t="shared" si="0"/>
        <v>0</v>
      </c>
      <c r="Q18" s="72"/>
    </row>
    <row r="19" spans="1:17" ht="19.5" customHeight="1">
      <c r="B19" s="205" t="s">
        <v>11</v>
      </c>
      <c r="C19" s="203" t="s">
        <v>11</v>
      </c>
      <c r="D19" s="540">
        <v>0</v>
      </c>
      <c r="E19" s="541"/>
      <c r="F19" s="204" t="s">
        <v>11</v>
      </c>
      <c r="G19" s="56">
        <v>0</v>
      </c>
      <c r="H19" s="3">
        <f t="shared" si="0"/>
        <v>0</v>
      </c>
      <c r="Q19" s="72"/>
    </row>
    <row r="20" spans="1:17" ht="19.5" customHeight="1" thickBot="1">
      <c r="B20" s="205" t="s">
        <v>11</v>
      </c>
      <c r="C20" s="203" t="s">
        <v>11</v>
      </c>
      <c r="D20" s="540">
        <v>0</v>
      </c>
      <c r="E20" s="541"/>
      <c r="F20" s="204" t="s">
        <v>11</v>
      </c>
      <c r="G20" s="206">
        <v>0</v>
      </c>
      <c r="H20" s="3">
        <f t="shared" si="0"/>
        <v>0</v>
      </c>
      <c r="Q20" s="72"/>
    </row>
    <row r="21" spans="1:17" ht="19.5" customHeight="1" thickBot="1">
      <c r="B21" s="579" t="s">
        <v>3</v>
      </c>
      <c r="C21" s="580"/>
      <c r="D21" s="580"/>
      <c r="E21" s="580"/>
      <c r="F21" s="580"/>
      <c r="G21" s="581"/>
      <c r="H21" s="5">
        <f>SUM(H11:H20)</f>
        <v>0</v>
      </c>
      <c r="Q21" s="72"/>
    </row>
    <row r="22" spans="1:17" ht="17.100000000000001" customHeight="1"/>
    <row r="23" spans="1:17" ht="24.75" customHeight="1" thickBot="1">
      <c r="B23" s="74" t="s">
        <v>236</v>
      </c>
      <c r="H23" s="207" t="s">
        <v>70</v>
      </c>
    </row>
    <row r="24" spans="1:17" ht="47.25" customHeight="1" thickBot="1">
      <c r="B24" s="208" t="s">
        <v>110</v>
      </c>
      <c r="C24" s="209" t="s">
        <v>128</v>
      </c>
      <c r="D24" s="210" t="s">
        <v>9</v>
      </c>
      <c r="E24" s="566" t="s">
        <v>76</v>
      </c>
      <c r="F24" s="567"/>
      <c r="G24" s="208" t="s">
        <v>77</v>
      </c>
      <c r="H24" s="211" t="s">
        <v>75</v>
      </c>
      <c r="L24" s="197" t="s">
        <v>11</v>
      </c>
      <c r="M24" s="197" t="s">
        <v>11</v>
      </c>
    </row>
    <row r="25" spans="1:17" ht="22.5" customHeight="1">
      <c r="A25" s="561" t="s">
        <v>234</v>
      </c>
      <c r="B25" s="212" t="s">
        <v>11</v>
      </c>
      <c r="C25" s="213" t="s">
        <v>11</v>
      </c>
      <c r="D25" s="213">
        <v>0</v>
      </c>
      <c r="E25" s="568">
        <v>0</v>
      </c>
      <c r="F25" s="569">
        <v>0</v>
      </c>
      <c r="G25" s="63">
        <f>E25*12*D25</f>
        <v>0</v>
      </c>
      <c r="H25" s="64">
        <f>ROUND((((E25*3)+(E25*0.23*12))*D25),0)</f>
        <v>0</v>
      </c>
      <c r="L25" s="197" t="s">
        <v>240</v>
      </c>
      <c r="M25" s="197" t="s">
        <v>243</v>
      </c>
    </row>
    <row r="26" spans="1:17" ht="22.5" customHeight="1">
      <c r="A26" s="562"/>
      <c r="B26" s="214" t="s">
        <v>11</v>
      </c>
      <c r="C26" s="215" t="s">
        <v>11</v>
      </c>
      <c r="D26" s="215">
        <v>0</v>
      </c>
      <c r="E26" s="577">
        <v>0</v>
      </c>
      <c r="F26" s="540">
        <v>0</v>
      </c>
      <c r="G26" s="15">
        <f>E26*12*D26</f>
        <v>0</v>
      </c>
      <c r="H26" s="65">
        <f>ROUND((((E26*3)+(E26*0.23*12))*D26),0)</f>
        <v>0</v>
      </c>
      <c r="L26" s="197" t="s">
        <v>241</v>
      </c>
      <c r="M26" s="197" t="s">
        <v>244</v>
      </c>
    </row>
    <row r="27" spans="1:17" ht="22.5" customHeight="1" thickBot="1">
      <c r="A27" s="563"/>
      <c r="B27" s="216" t="s">
        <v>11</v>
      </c>
      <c r="C27" s="217" t="s">
        <v>11</v>
      </c>
      <c r="D27" s="217">
        <v>0</v>
      </c>
      <c r="E27" s="570">
        <v>0</v>
      </c>
      <c r="F27" s="571">
        <v>0</v>
      </c>
      <c r="G27" s="66">
        <f>E27*12*D27</f>
        <v>0</v>
      </c>
      <c r="H27" s="67">
        <f>ROUND((((E27*3)+(E27*0.23*12))*D27),0)</f>
        <v>0</v>
      </c>
      <c r="L27" s="197" t="s">
        <v>242</v>
      </c>
      <c r="M27" s="197" t="s">
        <v>245</v>
      </c>
    </row>
    <row r="28" spans="1:17" ht="5.0999999999999996" customHeight="1" thickBot="1">
      <c r="D28" s="70" t="s">
        <v>239</v>
      </c>
    </row>
    <row r="29" spans="1:17" ht="22.5" customHeight="1">
      <c r="A29" s="561" t="s">
        <v>235</v>
      </c>
      <c r="B29" s="218" t="s">
        <v>11</v>
      </c>
      <c r="C29" s="213" t="s">
        <v>11</v>
      </c>
      <c r="D29" s="213">
        <v>0</v>
      </c>
      <c r="E29" s="569">
        <v>0</v>
      </c>
      <c r="F29" s="578">
        <v>0</v>
      </c>
      <c r="G29" s="63">
        <f>E29*12*D29</f>
        <v>0</v>
      </c>
      <c r="H29" s="64">
        <f>ROUND((((E29*3)+(E29*0.23*12))*D29),0)</f>
        <v>0</v>
      </c>
    </row>
    <row r="30" spans="1:17" ht="22.5" customHeight="1">
      <c r="A30" s="562"/>
      <c r="B30" s="219" t="s">
        <v>11</v>
      </c>
      <c r="C30" s="215" t="s">
        <v>11</v>
      </c>
      <c r="D30" s="215">
        <v>0</v>
      </c>
      <c r="E30" s="540">
        <v>0</v>
      </c>
      <c r="F30" s="576">
        <v>0</v>
      </c>
      <c r="G30" s="15">
        <f>E30*12*D30</f>
        <v>0</v>
      </c>
      <c r="H30" s="65">
        <f>ROUND((((E30*3)+(E30*0.23*12))*D30),0)</f>
        <v>0</v>
      </c>
    </row>
    <row r="31" spans="1:17" ht="22.5" customHeight="1" thickBot="1">
      <c r="A31" s="563"/>
      <c r="B31" s="220" t="s">
        <v>11</v>
      </c>
      <c r="C31" s="217" t="s">
        <v>11</v>
      </c>
      <c r="D31" s="217">
        <v>0</v>
      </c>
      <c r="E31" s="571">
        <v>0</v>
      </c>
      <c r="F31" s="575"/>
      <c r="G31" s="41">
        <f>E31*12*D31</f>
        <v>0</v>
      </c>
      <c r="H31" s="68">
        <f>ROUND((((E31*3)+(E31*0.23*12))*D31),0)</f>
        <v>0</v>
      </c>
    </row>
    <row r="32" spans="1:17" ht="22.5" customHeight="1" thickBot="1">
      <c r="B32" s="66" t="str">
        <f>"   تعداد اشتغال کنونی :   "&amp;D25+D26+D27&amp; "    نفر   "</f>
        <v xml:space="preserve">   تعداد اشتغال کنونی :   0    نفر   </v>
      </c>
      <c r="C32" s="564" t="str">
        <f>"تعهد اشتغال :   "&amp;D29+D30+D31&amp; "    نفر   "</f>
        <v xml:space="preserve">تعهد اشتغال :   0    نفر   </v>
      </c>
      <c r="D32" s="419"/>
      <c r="E32" s="573" t="s">
        <v>19</v>
      </c>
      <c r="F32" s="574"/>
      <c r="G32" s="57">
        <f>ROUND(SUM(G25:G31),0)</f>
        <v>0</v>
      </c>
      <c r="H32" s="69">
        <f>SUM(H25:H31)</f>
        <v>0</v>
      </c>
    </row>
    <row r="33" spans="1:13" ht="22.5" customHeight="1" thickBot="1">
      <c r="B33" s="542" t="s">
        <v>3</v>
      </c>
      <c r="C33" s="543"/>
      <c r="D33" s="543"/>
      <c r="E33" s="543"/>
      <c r="F33" s="543"/>
      <c r="G33" s="417">
        <f>H32+G32</f>
        <v>0</v>
      </c>
      <c r="H33" s="572"/>
    </row>
    <row r="34" spans="1:13" ht="30.75" customHeight="1">
      <c r="B34" s="565" t="s">
        <v>69</v>
      </c>
      <c r="C34" s="565"/>
      <c r="D34" s="565"/>
      <c r="E34" s="565"/>
      <c r="F34" s="565"/>
      <c r="G34" s="565"/>
      <c r="H34" s="565"/>
    </row>
    <row r="44" spans="1:13" ht="11.25" customHeight="1">
      <c r="B44" s="221"/>
      <c r="C44" s="221"/>
      <c r="D44" s="221"/>
      <c r="E44" s="221"/>
      <c r="F44" s="221"/>
      <c r="G44" s="221"/>
      <c r="H44" s="221"/>
    </row>
    <row r="46" spans="1:13" ht="42.75" customHeight="1">
      <c r="A46" s="6"/>
    </row>
    <row r="47" spans="1:13" s="79" customFormat="1" ht="21.75" customHeight="1">
      <c r="L47" s="222"/>
      <c r="M47" s="222"/>
    </row>
    <row r="48" spans="1:13" s="79" customFormat="1" ht="21.75" customHeight="1">
      <c r="L48" s="222"/>
      <c r="M48" s="222"/>
    </row>
    <row r="49" spans="12:13" s="79" customFormat="1" ht="21.75" customHeight="1">
      <c r="L49" s="222"/>
      <c r="M49" s="222"/>
    </row>
    <row r="50" spans="12:13" s="79" customFormat="1" ht="21.75" customHeight="1">
      <c r="L50" s="222"/>
      <c r="M50" s="222"/>
    </row>
    <row r="51" spans="12:13" s="79" customFormat="1" ht="21.75" customHeight="1">
      <c r="L51" s="222"/>
      <c r="M51" s="222"/>
    </row>
    <row r="52" spans="12:13" s="175" customFormat="1" ht="21.75" customHeight="1">
      <c r="L52" s="223"/>
      <c r="M52" s="223"/>
    </row>
  </sheetData>
  <sheetProtection algorithmName="SHA-512" hashValue="ZO1UAL4nOYm/kvdznHmZ/rHE6wnxYY6CAA2NqZ3VtOJ4GENS8hzS58LFiI9IOwNl5fY76OkWiMO92h5OI8PbDg==" saltValue="2gN9onRre2W4p2j7UYROFQ==" spinCount="100000" sheet="1" objects="1" scenarios="1"/>
  <protectedRanges>
    <protectedRange sqref="H3:H4 B11:G20 B25:F27 B29:F31" name="Range1"/>
  </protectedRanges>
  <mergeCells count="33">
    <mergeCell ref="B5:G5"/>
    <mergeCell ref="B6:G6"/>
    <mergeCell ref="B7:G7"/>
    <mergeCell ref="B2:G2"/>
    <mergeCell ref="B3:G3"/>
    <mergeCell ref="B4:G4"/>
    <mergeCell ref="B8:F8"/>
    <mergeCell ref="B21:G21"/>
    <mergeCell ref="D20:E20"/>
    <mergeCell ref="D10:E10"/>
    <mergeCell ref="D11:E11"/>
    <mergeCell ref="D12:E12"/>
    <mergeCell ref="D13:E13"/>
    <mergeCell ref="D14:E14"/>
    <mergeCell ref="D15:E15"/>
    <mergeCell ref="D16:E16"/>
    <mergeCell ref="D17:E17"/>
    <mergeCell ref="D18:E18"/>
    <mergeCell ref="D19:E19"/>
    <mergeCell ref="A25:A27"/>
    <mergeCell ref="A29:A31"/>
    <mergeCell ref="C32:D32"/>
    <mergeCell ref="B34:H34"/>
    <mergeCell ref="E24:F24"/>
    <mergeCell ref="E25:F25"/>
    <mergeCell ref="E27:F27"/>
    <mergeCell ref="B33:F33"/>
    <mergeCell ref="G33:H33"/>
    <mergeCell ref="E32:F32"/>
    <mergeCell ref="E31:F31"/>
    <mergeCell ref="E30:F30"/>
    <mergeCell ref="E26:F26"/>
    <mergeCell ref="E29:F29"/>
  </mergeCells>
  <dataValidations count="7">
    <dataValidation type="whole" operator="notBetween" allowBlank="1" showInputMessage="1" showErrorMessage="1" errorTitle="توجه" error="مبلغ حقوق پرداختی نمی تواند از حداقل حقوق و مزایای مصوب کمتر باشد(حداقل 3.160.000ريال)" sqref="G25:G27 G29:G31" xr:uid="{00000000-0002-0000-0700-000000000000}">
      <formula1>1</formula1>
      <formula2>3159000</formula2>
    </dataValidation>
    <dataValidation type="whole" allowBlank="1" showInputMessage="1" showErrorMessage="1" errorTitle="توجه" error="در ورود مبلغ دقت نمایید" sqref="G11:G20 E25:F27 E29:F31" xr:uid="{00000000-0002-0000-0700-000001000000}">
      <formula1>0</formula1>
      <formula2>10000000000</formula2>
    </dataValidation>
    <dataValidation type="whole" operator="greaterThanOrEqual" allowBlank="1" showInputMessage="1" showErrorMessage="1" errorTitle="خطا در ورود اطلاعات" error="در ورود مبلغ دقت نمایید" sqref="H3:H4" xr:uid="{00000000-0002-0000-0700-000002000000}">
      <formula1>0</formula1>
    </dataValidation>
    <dataValidation type="list" allowBlank="1" showInputMessage="1" showErrorMessage="1" sqref="B25:B27" xr:uid="{00000000-0002-0000-0700-000003000000}">
      <formula1>$L$24:$L$27</formula1>
    </dataValidation>
    <dataValidation type="whole" allowBlank="1" showInputMessage="1" showErrorMessage="1" errorTitle="توجه" error="در ورود مقدار مصرف دقت نمایید_x000a_اعداد اعشاری قابل قبول نیست_x000a_در صورت نیاز، از واحد های کوچک تر مانند گرم استفاده کنید" sqref="D11:E20" xr:uid="{00000000-0002-0000-0700-000004000000}">
      <formula1>0</formula1>
      <formula2>10000000000</formula2>
    </dataValidation>
    <dataValidation type="whole" allowBlank="1" showInputMessage="1" showErrorMessage="1" errorTitle="توجه" error="در ورود تعداد دقت نمایید" sqref="D25:D27 D29:D31" xr:uid="{00000000-0002-0000-0700-000005000000}">
      <formula1>0</formula1>
      <formula2>10000000000</formula2>
    </dataValidation>
    <dataValidation type="list" allowBlank="1" showInputMessage="1" showErrorMessage="1" sqref="B29:B31" xr:uid="{00000000-0002-0000-0700-000006000000}">
      <formula1>$M$24:$M$27</formula1>
    </dataValidation>
  </dataValidations>
  <printOptions horizontalCentered="1"/>
  <pageMargins left="0.15748031496063" right="0.31496062992126" top="1.2992125984252001" bottom="0.47244094488188998" header="0.31496062992126" footer="0.23622047244094499"/>
  <pageSetup paperSize="9" scale="97" orientation="portrait" r:id="rId1"/>
  <headerFooter>
    <oddHeader>&amp;C&amp;"B Titr,Regular"
صندوق کارآفرینی امید
مدیریت ارزیابی طرح ها</oddHeader>
    <oddFooter>&amp;L9&amp;R&amp;"B Zar,Bold"&amp;8ویرایش دوم</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M35"/>
  <sheetViews>
    <sheetView showGridLines="0" showRowColHeaders="0" rightToLeft="1" zoomScaleNormal="100" workbookViewId="0"/>
  </sheetViews>
  <sheetFormatPr defaultColWidth="9" defaultRowHeight="24.75" customHeight="1"/>
  <cols>
    <col min="1" max="1" width="12.42578125" style="70" customWidth="1"/>
    <col min="2" max="2" width="6.42578125" style="70" customWidth="1"/>
    <col min="3" max="3" width="22.140625" style="70" customWidth="1"/>
    <col min="4" max="4" width="17" style="70" customWidth="1"/>
    <col min="5" max="5" width="4.42578125" style="70" customWidth="1"/>
    <col min="6" max="6" width="15.140625" style="70" customWidth="1"/>
    <col min="7" max="8" width="17.42578125" style="70" customWidth="1"/>
    <col min="9" max="9" width="10.42578125" style="70" customWidth="1"/>
    <col min="10" max="10" width="14.42578125" style="70" customWidth="1"/>
    <col min="11" max="11" width="17.28515625" style="71" customWidth="1"/>
    <col min="12" max="12" width="13.28515625" style="71" bestFit="1" customWidth="1"/>
    <col min="13" max="13" width="22.7109375" style="70" customWidth="1"/>
    <col min="14" max="16384" width="9" style="70"/>
  </cols>
  <sheetData>
    <row r="1" spans="1:13" ht="21.75" customHeight="1" thickBot="1">
      <c r="A1" s="7"/>
      <c r="B1" s="74" t="s">
        <v>203</v>
      </c>
      <c r="C1" s="74"/>
      <c r="D1" s="74"/>
      <c r="E1" s="74"/>
    </row>
    <row r="2" spans="1:13" ht="18.600000000000001" customHeight="1" thickBot="1">
      <c r="B2" s="597" t="s">
        <v>6</v>
      </c>
      <c r="C2" s="498"/>
      <c r="D2" s="614" t="s">
        <v>230</v>
      </c>
      <c r="E2" s="614"/>
      <c r="F2" s="615"/>
      <c r="G2" s="597" t="s">
        <v>44</v>
      </c>
      <c r="H2" s="601"/>
    </row>
    <row r="3" spans="1:13" ht="18.600000000000001" customHeight="1">
      <c r="B3" s="611" t="s">
        <v>17</v>
      </c>
      <c r="C3" s="612"/>
      <c r="D3" s="616">
        <v>0</v>
      </c>
      <c r="E3" s="616"/>
      <c r="F3" s="617"/>
      <c r="G3" s="622">
        <f>D3*12</f>
        <v>0</v>
      </c>
      <c r="H3" s="623"/>
    </row>
    <row r="4" spans="1:13" ht="18.600000000000001" customHeight="1">
      <c r="B4" s="595" t="s">
        <v>90</v>
      </c>
      <c r="C4" s="596"/>
      <c r="D4" s="618">
        <v>0</v>
      </c>
      <c r="E4" s="618"/>
      <c r="F4" s="619"/>
      <c r="G4" s="624">
        <f>D4*12</f>
        <v>0</v>
      </c>
      <c r="H4" s="625"/>
    </row>
    <row r="5" spans="1:13" ht="18.600000000000001" customHeight="1" thickBot="1">
      <c r="B5" s="630" t="s">
        <v>87</v>
      </c>
      <c r="C5" s="631"/>
      <c r="D5" s="620">
        <v>0</v>
      </c>
      <c r="E5" s="620"/>
      <c r="F5" s="621"/>
      <c r="G5" s="626">
        <f>D5*12</f>
        <v>0</v>
      </c>
      <c r="H5" s="627"/>
    </row>
    <row r="6" spans="1:13" ht="18.600000000000001" customHeight="1" thickBot="1">
      <c r="B6" s="597" t="s">
        <v>3</v>
      </c>
      <c r="C6" s="498"/>
      <c r="D6" s="614">
        <f>D5+D4+D3</f>
        <v>0</v>
      </c>
      <c r="E6" s="614"/>
      <c r="F6" s="615"/>
      <c r="G6" s="628">
        <f>D6*12</f>
        <v>0</v>
      </c>
      <c r="H6" s="629"/>
    </row>
    <row r="7" spans="1:13" ht="9" customHeight="1">
      <c r="D7" s="632"/>
      <c r="E7" s="632"/>
      <c r="F7" s="632"/>
      <c r="G7" s="632"/>
      <c r="H7" s="632"/>
    </row>
    <row r="8" spans="1:13" ht="24.75" customHeight="1" thickBot="1">
      <c r="B8" s="74" t="s">
        <v>204</v>
      </c>
      <c r="C8" s="74"/>
      <c r="D8" s="632"/>
      <c r="E8" s="632"/>
      <c r="F8" s="632"/>
      <c r="G8" s="632"/>
      <c r="H8" s="632"/>
    </row>
    <row r="9" spans="1:13" ht="17.45" customHeight="1" thickBot="1">
      <c r="B9" s="607" t="s">
        <v>42</v>
      </c>
      <c r="C9" s="608"/>
      <c r="D9" s="633" t="s">
        <v>230</v>
      </c>
      <c r="E9" s="614"/>
      <c r="F9" s="634"/>
      <c r="G9" s="597" t="s">
        <v>44</v>
      </c>
      <c r="H9" s="601"/>
    </row>
    <row r="10" spans="1:13" ht="18.600000000000001" customHeight="1" thickBot="1">
      <c r="B10" s="609"/>
      <c r="C10" s="610"/>
      <c r="D10" s="604">
        <v>0</v>
      </c>
      <c r="E10" s="605"/>
      <c r="F10" s="606"/>
      <c r="G10" s="602">
        <f>D10*12</f>
        <v>0</v>
      </c>
      <c r="H10" s="603"/>
    </row>
    <row r="11" spans="1:13" ht="12.6" customHeight="1">
      <c r="B11" s="221"/>
      <c r="C11" s="221"/>
      <c r="D11" s="224"/>
      <c r="E11" s="224"/>
      <c r="F11" s="224"/>
      <c r="G11" s="224"/>
      <c r="H11" s="224"/>
    </row>
    <row r="12" spans="1:13" ht="30" customHeight="1" thickBot="1">
      <c r="B12" s="74" t="s">
        <v>205</v>
      </c>
      <c r="J12" s="72"/>
      <c r="K12" s="73"/>
      <c r="L12" s="73"/>
      <c r="M12" s="72"/>
    </row>
    <row r="13" spans="1:13" ht="42.75" thickBot="1">
      <c r="B13" s="579" t="s">
        <v>6</v>
      </c>
      <c r="C13" s="580"/>
      <c r="D13" s="498" t="s">
        <v>91</v>
      </c>
      <c r="E13" s="498"/>
      <c r="F13" s="225" t="s">
        <v>111</v>
      </c>
      <c r="G13" s="226" t="s">
        <v>112</v>
      </c>
      <c r="H13" s="111" t="s">
        <v>88</v>
      </c>
      <c r="K13" s="73"/>
      <c r="L13" s="73"/>
      <c r="M13" s="72"/>
    </row>
    <row r="14" spans="1:13" ht="21.6" customHeight="1">
      <c r="B14" s="595" t="s">
        <v>129</v>
      </c>
      <c r="C14" s="596"/>
      <c r="D14" s="600">
        <f>'3'!H19</f>
        <v>0</v>
      </c>
      <c r="E14" s="600"/>
      <c r="F14" s="9">
        <v>0.01</v>
      </c>
      <c r="G14" s="10" t="s">
        <v>11</v>
      </c>
      <c r="H14" s="4">
        <f>ROUND((F14*D14),0)</f>
        <v>0</v>
      </c>
      <c r="I14" s="74"/>
      <c r="K14" s="73">
        <f>F14*D14</f>
        <v>0</v>
      </c>
      <c r="L14" s="73">
        <v>0</v>
      </c>
      <c r="M14" s="72"/>
    </row>
    <row r="15" spans="1:13" ht="21.6" customHeight="1">
      <c r="B15" s="595" t="s">
        <v>52</v>
      </c>
      <c r="C15" s="596"/>
      <c r="D15" s="600">
        <f>'3'!H28</f>
        <v>0</v>
      </c>
      <c r="E15" s="600"/>
      <c r="F15" s="9">
        <v>0.02</v>
      </c>
      <c r="G15" s="10">
        <v>0.05</v>
      </c>
      <c r="H15" s="4">
        <f>ROUND(F15*D15,0)+ROUND(G15*D15,0)</f>
        <v>0</v>
      </c>
      <c r="I15" s="74"/>
      <c r="K15" s="73">
        <f>F15*D15</f>
        <v>0</v>
      </c>
      <c r="L15" s="73">
        <f>G15*D15</f>
        <v>0</v>
      </c>
      <c r="M15" s="72"/>
    </row>
    <row r="16" spans="1:13" ht="21.6" customHeight="1">
      <c r="B16" s="595" t="s">
        <v>53</v>
      </c>
      <c r="C16" s="596"/>
      <c r="D16" s="600">
        <f>'4'!K28+'5'!J29</f>
        <v>0</v>
      </c>
      <c r="E16" s="600"/>
      <c r="F16" s="9">
        <v>0.01</v>
      </c>
      <c r="G16" s="10">
        <v>0.1</v>
      </c>
      <c r="H16" s="4">
        <f>ROUND(F16*D16,0)+ROUND(G16*D16,0)</f>
        <v>0</v>
      </c>
      <c r="I16" s="74"/>
      <c r="K16" s="73">
        <f>F16*D16</f>
        <v>0</v>
      </c>
      <c r="L16" s="73">
        <f>G16*D16</f>
        <v>0</v>
      </c>
      <c r="M16" s="72"/>
    </row>
    <row r="17" spans="2:13" ht="21.6" customHeight="1" thickBot="1">
      <c r="B17" s="598" t="s">
        <v>54</v>
      </c>
      <c r="C17" s="599"/>
      <c r="D17" s="600">
        <f>'4'!K35+'5'!J36</f>
        <v>0</v>
      </c>
      <c r="E17" s="600"/>
      <c r="F17" s="11">
        <v>0.03</v>
      </c>
      <c r="G17" s="12">
        <v>0.1</v>
      </c>
      <c r="H17" s="4">
        <f>ROUND(F17*D17,0)+ROUND(G17*D17,0)</f>
        <v>0</v>
      </c>
      <c r="K17" s="73">
        <f>F17*D17</f>
        <v>0</v>
      </c>
      <c r="L17" s="73">
        <f>G17*D17</f>
        <v>0</v>
      </c>
      <c r="M17" s="72"/>
    </row>
    <row r="18" spans="2:13" ht="21.6" customHeight="1" thickBot="1">
      <c r="B18" s="579" t="s">
        <v>3</v>
      </c>
      <c r="C18" s="580"/>
      <c r="D18" s="580"/>
      <c r="E18" s="580"/>
      <c r="F18" s="580"/>
      <c r="G18" s="581"/>
      <c r="H18" s="14">
        <f>SUM(H14:H17)</f>
        <v>0</v>
      </c>
      <c r="K18" s="73">
        <f>ROUND(SUM(K14:K17),0)</f>
        <v>0</v>
      </c>
      <c r="L18" s="73">
        <f>ROUND(SUM(L14:L17),0)</f>
        <v>0</v>
      </c>
      <c r="M18" s="72"/>
    </row>
    <row r="19" spans="2:13" ht="16.5" customHeight="1">
      <c r="K19" s="73"/>
      <c r="L19" s="73"/>
      <c r="M19" s="72"/>
    </row>
    <row r="20" spans="2:13" ht="21" customHeight="1" thickBot="1">
      <c r="B20" s="74" t="s">
        <v>227</v>
      </c>
      <c r="D20" s="74"/>
      <c r="I20" s="75"/>
      <c r="J20" s="75"/>
      <c r="K20" s="73" t="s">
        <v>186</v>
      </c>
      <c r="L20" s="73">
        <f>'8'!I29</f>
        <v>0</v>
      </c>
      <c r="M20" s="72"/>
    </row>
    <row r="21" spans="2:13" s="79" customFormat="1" ht="21" customHeight="1" thickBot="1">
      <c r="B21" s="227" t="s">
        <v>0</v>
      </c>
      <c r="C21" s="498" t="s">
        <v>6</v>
      </c>
      <c r="D21" s="498"/>
      <c r="E21" s="498"/>
      <c r="F21" s="498"/>
      <c r="G21" s="498"/>
      <c r="H21" s="99" t="s">
        <v>12</v>
      </c>
      <c r="I21" s="76"/>
      <c r="J21" s="76"/>
      <c r="K21" s="71" t="s">
        <v>185</v>
      </c>
      <c r="L21" s="77">
        <v>5.0999999999999996</v>
      </c>
      <c r="M21" s="78"/>
    </row>
    <row r="22" spans="2:13" s="79" customFormat="1" ht="21" customHeight="1">
      <c r="B22" s="228">
        <v>1</v>
      </c>
      <c r="C22" s="590" t="s">
        <v>130</v>
      </c>
      <c r="D22" s="590"/>
      <c r="E22" s="590"/>
      <c r="F22" s="590"/>
      <c r="G22" s="590"/>
      <c r="H22" s="59">
        <f>'6'!H21</f>
        <v>0</v>
      </c>
      <c r="I22" s="76"/>
      <c r="J22" s="76"/>
      <c r="K22" s="71" t="s">
        <v>187</v>
      </c>
      <c r="L22" s="71">
        <v>60</v>
      </c>
    </row>
    <row r="23" spans="2:13" s="79" customFormat="1" ht="21" customHeight="1">
      <c r="B23" s="229">
        <v>2</v>
      </c>
      <c r="C23" s="593" t="s">
        <v>131</v>
      </c>
      <c r="D23" s="593"/>
      <c r="E23" s="593"/>
      <c r="F23" s="593"/>
      <c r="G23" s="593"/>
      <c r="H23" s="60">
        <f>'6'!G33</f>
        <v>0</v>
      </c>
      <c r="I23" s="76"/>
      <c r="J23" s="76"/>
      <c r="K23" s="71" t="s">
        <v>188</v>
      </c>
      <c r="L23" s="71">
        <f>((L20*L21/1200)*(1+L21/1200)^L22/((1+L21/1200)^L22-1))</f>
        <v>0</v>
      </c>
    </row>
    <row r="24" spans="2:13" s="79" customFormat="1" ht="21" customHeight="1">
      <c r="B24" s="229">
        <v>6</v>
      </c>
      <c r="C24" s="593" t="s">
        <v>132</v>
      </c>
      <c r="D24" s="593"/>
      <c r="E24" s="593"/>
      <c r="F24" s="593"/>
      <c r="G24" s="593"/>
      <c r="H24" s="60">
        <f>'7'!G6</f>
        <v>0</v>
      </c>
      <c r="J24" s="78"/>
      <c r="K24" s="71" t="s">
        <v>189</v>
      </c>
      <c r="L24" s="71">
        <f>L23*L22-L20</f>
        <v>0</v>
      </c>
    </row>
    <row r="25" spans="2:13" s="79" customFormat="1" ht="21" customHeight="1">
      <c r="B25" s="229">
        <v>3</v>
      </c>
      <c r="C25" s="593" t="s">
        <v>133</v>
      </c>
      <c r="D25" s="593"/>
      <c r="E25" s="593"/>
      <c r="F25" s="593"/>
      <c r="G25" s="593"/>
      <c r="H25" s="60">
        <f>'7'!D10*12</f>
        <v>0</v>
      </c>
      <c r="J25" s="78"/>
      <c r="K25" s="80"/>
      <c r="L25" s="81"/>
      <c r="M25" s="82"/>
    </row>
    <row r="26" spans="2:13" s="79" customFormat="1" ht="21" customHeight="1">
      <c r="B26" s="229">
        <v>4</v>
      </c>
      <c r="C26" s="593" t="s">
        <v>134</v>
      </c>
      <c r="D26" s="593"/>
      <c r="E26" s="593"/>
      <c r="F26" s="593"/>
      <c r="G26" s="593"/>
      <c r="H26" s="60">
        <f>K18</f>
        <v>0</v>
      </c>
      <c r="K26" s="83"/>
      <c r="L26" s="84"/>
      <c r="M26" s="82"/>
    </row>
    <row r="27" spans="2:13" s="79" customFormat="1" ht="21" customHeight="1">
      <c r="B27" s="229">
        <v>5</v>
      </c>
      <c r="C27" s="593" t="s">
        <v>135</v>
      </c>
      <c r="D27" s="593"/>
      <c r="E27" s="593"/>
      <c r="F27" s="593"/>
      <c r="G27" s="593"/>
      <c r="H27" s="60">
        <f>L18</f>
        <v>0</v>
      </c>
      <c r="K27" s="83"/>
      <c r="L27" s="84"/>
      <c r="M27" s="82"/>
    </row>
    <row r="28" spans="2:13" s="79" customFormat="1" ht="21" customHeight="1">
      <c r="B28" s="229">
        <v>7</v>
      </c>
      <c r="C28" s="593" t="s">
        <v>94</v>
      </c>
      <c r="D28" s="593"/>
      <c r="E28" s="593"/>
      <c r="F28" s="593"/>
      <c r="G28" s="593"/>
      <c r="H28" s="60">
        <f>ROUND(SUM(H22:H27)/100,0)</f>
        <v>0</v>
      </c>
      <c r="K28" s="83"/>
      <c r="L28" s="84"/>
      <c r="M28" s="82"/>
    </row>
    <row r="29" spans="2:13" s="79" customFormat="1" ht="21" customHeight="1">
      <c r="B29" s="229">
        <v>8</v>
      </c>
      <c r="C29" s="593" t="s">
        <v>93</v>
      </c>
      <c r="D29" s="593"/>
      <c r="E29" s="593"/>
      <c r="F29" s="593"/>
      <c r="G29" s="593"/>
      <c r="H29" s="60">
        <f>H32</f>
        <v>0</v>
      </c>
      <c r="K29" s="83"/>
      <c r="L29" s="84"/>
      <c r="M29" s="82"/>
    </row>
    <row r="30" spans="2:13" s="79" customFormat="1" ht="21" customHeight="1">
      <c r="B30" s="229">
        <v>9</v>
      </c>
      <c r="C30" s="593" t="s">
        <v>231</v>
      </c>
      <c r="D30" s="593"/>
      <c r="E30" s="593"/>
      <c r="F30" s="593"/>
      <c r="G30" s="593"/>
      <c r="H30" s="60">
        <f>ROUND(L24/5,0)</f>
        <v>0</v>
      </c>
      <c r="K30" s="83"/>
      <c r="L30" s="83"/>
    </row>
    <row r="31" spans="2:13" s="79" customFormat="1" ht="21" customHeight="1">
      <c r="B31" s="229">
        <v>10</v>
      </c>
      <c r="C31" s="593" t="s">
        <v>113</v>
      </c>
      <c r="D31" s="593"/>
      <c r="E31" s="593"/>
      <c r="F31" s="593"/>
      <c r="G31" s="593"/>
      <c r="H31" s="60">
        <f>ROUND('6'!H7/10,0)</f>
        <v>0</v>
      </c>
      <c r="K31" s="83"/>
      <c r="L31" s="83"/>
    </row>
    <row r="32" spans="2:13" s="79" customFormat="1" ht="21" customHeight="1" thickBot="1">
      <c r="B32" s="229">
        <v>11</v>
      </c>
      <c r="C32" s="593" t="s">
        <v>95</v>
      </c>
      <c r="D32" s="593"/>
      <c r="E32" s="593"/>
      <c r="F32" s="593"/>
      <c r="G32" s="593"/>
      <c r="H32" s="60">
        <f>ROUND('3'!I8/100,0)</f>
        <v>0</v>
      </c>
      <c r="K32" s="83"/>
      <c r="L32" s="83"/>
    </row>
    <row r="33" spans="2:12" s="79" customFormat="1" ht="21" hidden="1" customHeight="1" thickBot="1">
      <c r="B33" s="230">
        <v>12</v>
      </c>
      <c r="C33" s="587" t="s">
        <v>96</v>
      </c>
      <c r="D33" s="587"/>
      <c r="E33" s="587"/>
      <c r="F33" s="587"/>
      <c r="G33" s="587"/>
      <c r="H33" s="8">
        <v>0</v>
      </c>
      <c r="K33" s="83"/>
      <c r="L33" s="83"/>
    </row>
    <row r="34" spans="2:12" s="79" customFormat="1" ht="21" customHeight="1" thickBot="1">
      <c r="B34" s="597" t="s">
        <v>3</v>
      </c>
      <c r="C34" s="498"/>
      <c r="D34" s="498"/>
      <c r="E34" s="498"/>
      <c r="F34" s="498"/>
      <c r="G34" s="498"/>
      <c r="H34" s="62">
        <f>ROUND(SUM(H22:H33),0)</f>
        <v>0</v>
      </c>
      <c r="K34" s="83"/>
      <c r="L34" s="83"/>
    </row>
    <row r="35" spans="2:12" ht="24.75" customHeight="1">
      <c r="B35" s="613" t="s">
        <v>232</v>
      </c>
      <c r="C35" s="613"/>
      <c r="D35" s="613"/>
      <c r="E35" s="613"/>
      <c r="F35" s="613"/>
      <c r="G35" s="613"/>
      <c r="H35" s="613"/>
    </row>
  </sheetData>
  <sheetProtection algorithmName="SHA-512" hashValue="HlSTh1q+lzaedghcTmbWgNOlMDLm5TbwOtryBFDV7REM+ZO++zt8akaXYriwY6Orefdt51+TAbaNjuHL1orepg==" saltValue="qnt8Ifg/epor/GwMBqKnSQ==" spinCount="100000" sheet="1" objects="1" scenarios="1"/>
  <protectedRanges>
    <protectedRange sqref="D3:F5 D10" name="Range1"/>
  </protectedRanges>
  <dataConsolidate link="1"/>
  <mergeCells count="47">
    <mergeCell ref="B35:H35"/>
    <mergeCell ref="D2:F2"/>
    <mergeCell ref="D3:F3"/>
    <mergeCell ref="D4:F4"/>
    <mergeCell ref="D5:F5"/>
    <mergeCell ref="D6:F6"/>
    <mergeCell ref="G2:H2"/>
    <mergeCell ref="G3:H3"/>
    <mergeCell ref="G4:H4"/>
    <mergeCell ref="G5:H5"/>
    <mergeCell ref="G6:H6"/>
    <mergeCell ref="B4:C4"/>
    <mergeCell ref="B5:C5"/>
    <mergeCell ref="B6:C6"/>
    <mergeCell ref="D7:H8"/>
    <mergeCell ref="D9:F9"/>
    <mergeCell ref="G9:H9"/>
    <mergeCell ref="G10:H10"/>
    <mergeCell ref="D10:F10"/>
    <mergeCell ref="B9:C10"/>
    <mergeCell ref="B3:C3"/>
    <mergeCell ref="B2:C2"/>
    <mergeCell ref="C27:G27"/>
    <mergeCell ref="C28:G28"/>
    <mergeCell ref="C22:G22"/>
    <mergeCell ref="C21:G21"/>
    <mergeCell ref="B18:G18"/>
    <mergeCell ref="C24:G24"/>
    <mergeCell ref="C25:G25"/>
    <mergeCell ref="C26:G26"/>
    <mergeCell ref="C23:G23"/>
    <mergeCell ref="B17:C17"/>
    <mergeCell ref="D13:E13"/>
    <mergeCell ref="D14:E14"/>
    <mergeCell ref="D15:E15"/>
    <mergeCell ref="D16:E16"/>
    <mergeCell ref="D17:E17"/>
    <mergeCell ref="B13:C13"/>
    <mergeCell ref="B14:C14"/>
    <mergeCell ref="B15:C15"/>
    <mergeCell ref="B16:C16"/>
    <mergeCell ref="B34:G34"/>
    <mergeCell ref="C29:G29"/>
    <mergeCell ref="C30:G30"/>
    <mergeCell ref="C31:G31"/>
    <mergeCell ref="C32:G32"/>
    <mergeCell ref="C33:G33"/>
  </mergeCells>
  <dataValidations disablePrompts="1" count="2">
    <dataValidation type="whole" allowBlank="1" showInputMessage="1" showErrorMessage="1" errorTitle="توجه" error="در ورود مبلغ دقت نمایید" sqref="G3:G5 D11:H11" xr:uid="{00000000-0002-0000-0800-000000000000}">
      <formula1>0</formula1>
      <formula2>10000000000</formula2>
    </dataValidation>
    <dataValidation type="whole" allowBlank="1" showInputMessage="1" showErrorMessage="1" errorTitle="خطا در ورود اطلاعات" error="در ورود مبلغ دقت نمایید" sqref="D3:F5 D10:F10" xr:uid="{00000000-0002-0000-0800-000001000000}">
      <formula1>0</formula1>
      <formula2>100000000000</formula2>
    </dataValidation>
  </dataValidations>
  <printOptions horizontalCentered="1"/>
  <pageMargins left="0.39370078740157499" right="0.39370078740157499" top="1.2992125984252001" bottom="0.61" header="0.31496062992126" footer="0.31496062992126"/>
  <pageSetup paperSize="9" orientation="portrait" r:id="rId1"/>
  <headerFooter>
    <oddHeader>&amp;C&amp;"B Titr,Regular"
صندوق کارآفرینی امید
مدیریت ارزیابی طرح ها</oddHeader>
    <oddFooter>&amp;L10&amp;R&amp;"B Zar,Bold"&amp;8ویرایش دوم</oddFooter>
  </headerFooter>
  <colBreaks count="1" manualBreakCount="1">
    <brk id="8" max="1048575" man="1"/>
  </colBreaks>
  <ignoredErrors>
    <ignoredError sqref="H14"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2-1</vt:lpstr>
      <vt:lpstr>فهرست</vt:lpstr>
      <vt:lpstr>1</vt:lpstr>
      <vt:lpstr>2</vt:lpstr>
      <vt:lpstr>3</vt:lpstr>
      <vt:lpstr>4</vt:lpstr>
      <vt:lpstr>5</vt:lpstr>
      <vt:lpstr>6</vt:lpstr>
      <vt:lpstr>7</vt:lpstr>
      <vt:lpstr>8</vt:lpstr>
      <vt:lpstr>9</vt:lpstr>
      <vt:lpstr>'1'!Print_Area</vt:lpstr>
      <vt:lpstr>'2'!Print_Area</vt:lpstr>
      <vt:lpstr>'2-1'!Print_Area</vt:lpstr>
      <vt:lpstr>'3'!Print_Area</vt:lpstr>
      <vt:lpstr>'4'!Print_Area</vt:lpstr>
      <vt:lpstr>'5'!Print_Area</vt:lpstr>
      <vt:lpstr>'6'!Print_Area</vt:lpstr>
      <vt:lpstr>'7'!Print_Area</vt:lpstr>
      <vt:lpstr>'8'!Print_Area</vt:lpstr>
      <vt:lpstr>'9'!Print_Area</vt:lpstr>
      <vt:lpstr>فهرست!Print_Area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KarAfarini Omid Fund</dc:title>
  <dc:creator>Majid Movahedian Atar</dc:creator>
  <cp:keywords>Majid M. Atar</cp:keywords>
  <cp:lastModifiedBy>Mohammad Javad Shokri</cp:lastModifiedBy>
  <cp:lastPrinted>2023-07-15T03:19:31Z</cp:lastPrinted>
  <dcterms:created xsi:type="dcterms:W3CDTF">2010-08-10T18:56:45Z</dcterms:created>
  <dcterms:modified xsi:type="dcterms:W3CDTF">2023-07-15T03:38:05Z</dcterms:modified>
  <cp:contentStatus>Ver. 2.6</cp:contentStatus>
</cp:coreProperties>
</file>